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641103CD-0099-49FF-9CC3-ABC6C68C673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Jane 24 to June 24" sheetId="4" r:id="rId1"/>
    <sheet name="N.P.S.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3" i="4" l="1"/>
  <c r="T22" i="4"/>
  <c r="M22" i="4"/>
  <c r="I22" i="4"/>
  <c r="H22" i="4"/>
  <c r="F22" i="4"/>
  <c r="E22" i="4"/>
  <c r="D22" i="4"/>
  <c r="N22" i="4" s="1"/>
  <c r="C22" i="4"/>
  <c r="C23" i="4" s="1"/>
  <c r="T21" i="4"/>
  <c r="N21" i="4"/>
  <c r="M21" i="4"/>
  <c r="K21" i="4"/>
  <c r="P21" i="4" s="1"/>
  <c r="J21" i="4"/>
  <c r="I21" i="4"/>
  <c r="H21" i="4"/>
  <c r="L21" i="4" s="1"/>
  <c r="E21" i="4"/>
  <c r="O21" i="4" s="1"/>
  <c r="D21" i="4"/>
  <c r="G21" i="4" s="1"/>
  <c r="T15" i="4"/>
  <c r="F15" i="4"/>
  <c r="K15" i="4" s="1"/>
  <c r="T14" i="4"/>
  <c r="K14" i="4"/>
  <c r="P14" i="4" s="1"/>
  <c r="F14" i="4"/>
  <c r="C14" i="4"/>
  <c r="C15" i="4" s="1"/>
  <c r="T13" i="4"/>
  <c r="P13" i="4"/>
  <c r="K13" i="4"/>
  <c r="H13" i="4"/>
  <c r="M13" i="4" s="1"/>
  <c r="E13" i="4"/>
  <c r="D13" i="4"/>
  <c r="G13" i="4" s="1"/>
  <c r="W24" i="5"/>
  <c r="V24" i="5"/>
  <c r="U24" i="5"/>
  <c r="K21" i="5"/>
  <c r="P21" i="5" s="1"/>
  <c r="F21" i="5"/>
  <c r="F22" i="5" s="1"/>
  <c r="C21" i="5"/>
  <c r="C22" i="5" s="1"/>
  <c r="K20" i="5"/>
  <c r="P20" i="5" s="1"/>
  <c r="H20" i="5"/>
  <c r="M20" i="5" s="1"/>
  <c r="E20" i="5"/>
  <c r="D20" i="5"/>
  <c r="R20" i="5" s="1"/>
  <c r="W17" i="5"/>
  <c r="V17" i="5"/>
  <c r="U17" i="5"/>
  <c r="K14" i="5"/>
  <c r="F14" i="5"/>
  <c r="F15" i="5" s="1"/>
  <c r="C14" i="5"/>
  <c r="C15" i="5" s="1"/>
  <c r="K13" i="5"/>
  <c r="P13" i="5" s="1"/>
  <c r="H13" i="5"/>
  <c r="M13" i="5" s="1"/>
  <c r="E13" i="5"/>
  <c r="D13" i="5"/>
  <c r="R13" i="5" s="1"/>
  <c r="W25" i="4"/>
  <c r="V25" i="4"/>
  <c r="U25" i="4"/>
  <c r="S25" i="4"/>
  <c r="R25" i="4"/>
  <c r="W17" i="4"/>
  <c r="V17" i="4"/>
  <c r="U17" i="4"/>
  <c r="S17" i="4"/>
  <c r="R17" i="4"/>
  <c r="C7" i="4"/>
  <c r="C8" i="4" s="1"/>
  <c r="W4424" i="5"/>
  <c r="V4424" i="5"/>
  <c r="U4424" i="5"/>
  <c r="S4424" i="5"/>
  <c r="R4424" i="5"/>
  <c r="K4424" i="5"/>
  <c r="H4424" i="5"/>
  <c r="T4423" i="5"/>
  <c r="J4423" i="5"/>
  <c r="I4423" i="5"/>
  <c r="T4422" i="5"/>
  <c r="J4422" i="5"/>
  <c r="I4422" i="5"/>
  <c r="T4421" i="5"/>
  <c r="J4421" i="5"/>
  <c r="I4421" i="5"/>
  <c r="L4421" i="5" s="1"/>
  <c r="T4420" i="5"/>
  <c r="J4420" i="5"/>
  <c r="I4420" i="5"/>
  <c r="C4420" i="5"/>
  <c r="D4420" i="5" s="1"/>
  <c r="T4419" i="5"/>
  <c r="M4419" i="5"/>
  <c r="J4419" i="5"/>
  <c r="I4419" i="5"/>
  <c r="E4419" i="5"/>
  <c r="O4419" i="5" s="1"/>
  <c r="D4419" i="5"/>
  <c r="T4418" i="5"/>
  <c r="J4418" i="5"/>
  <c r="I4418" i="5"/>
  <c r="T4417" i="5"/>
  <c r="J4417" i="5"/>
  <c r="I4417" i="5"/>
  <c r="L4417" i="5" s="1"/>
  <c r="T4416" i="5"/>
  <c r="J4416" i="5"/>
  <c r="I4416" i="5"/>
  <c r="F4416" i="5"/>
  <c r="P4416" i="5" s="1"/>
  <c r="C4416" i="5"/>
  <c r="M4416" i="5" s="1"/>
  <c r="T4415" i="5"/>
  <c r="P4415" i="5"/>
  <c r="M4415" i="5"/>
  <c r="J4415" i="5"/>
  <c r="I4415" i="5"/>
  <c r="E4415" i="5"/>
  <c r="D4415" i="5"/>
  <c r="N4415" i="5" s="1"/>
  <c r="A4410" i="5"/>
  <c r="Q4387" i="5"/>
  <c r="M4387" i="5"/>
  <c r="F4387" i="5"/>
  <c r="W10" i="5"/>
  <c r="V10" i="5"/>
  <c r="U10" i="5"/>
  <c r="F7" i="5"/>
  <c r="K7" i="5" s="1"/>
  <c r="P7" i="5" s="1"/>
  <c r="C7" i="5"/>
  <c r="K6" i="5"/>
  <c r="P6" i="5" s="1"/>
  <c r="H6" i="5"/>
  <c r="I6" i="5" s="1"/>
  <c r="E6" i="5"/>
  <c r="D6" i="5"/>
  <c r="R6" i="5" s="1"/>
  <c r="D6" i="4"/>
  <c r="R10" i="4"/>
  <c r="S10" i="4"/>
  <c r="U10" i="4"/>
  <c r="V10" i="4"/>
  <c r="W10" i="4"/>
  <c r="E6" i="4"/>
  <c r="J20" i="5" l="1"/>
  <c r="I13" i="5"/>
  <c r="N13" i="5" s="1"/>
  <c r="J13" i="5"/>
  <c r="Q21" i="4"/>
  <c r="X21" i="4" s="1"/>
  <c r="P22" i="4"/>
  <c r="D23" i="4"/>
  <c r="M23" i="4"/>
  <c r="E23" i="4"/>
  <c r="H23" i="4"/>
  <c r="J22" i="4"/>
  <c r="O22" i="4" s="1"/>
  <c r="Q22" i="4" s="1"/>
  <c r="X22" i="4" s="1"/>
  <c r="G22" i="4"/>
  <c r="K22" i="4"/>
  <c r="F23" i="4"/>
  <c r="E15" i="4"/>
  <c r="H15" i="4"/>
  <c r="M15" i="4" s="1"/>
  <c r="D15" i="4"/>
  <c r="J13" i="4"/>
  <c r="O13" i="4" s="1"/>
  <c r="N13" i="4"/>
  <c r="E14" i="4"/>
  <c r="P15" i="4"/>
  <c r="G14" i="4"/>
  <c r="I13" i="4"/>
  <c r="D14" i="4"/>
  <c r="H14" i="4"/>
  <c r="M14" i="4" s="1"/>
  <c r="F8" i="5"/>
  <c r="N4419" i="5"/>
  <c r="R22" i="5"/>
  <c r="E22" i="5"/>
  <c r="H22" i="5"/>
  <c r="D22" i="5"/>
  <c r="K22" i="5"/>
  <c r="P22" i="5" s="1"/>
  <c r="F24" i="5"/>
  <c r="G20" i="5"/>
  <c r="H21" i="5"/>
  <c r="M21" i="5" s="1"/>
  <c r="C24" i="5"/>
  <c r="E21" i="5"/>
  <c r="O20" i="5"/>
  <c r="D21" i="5"/>
  <c r="R21" i="5" s="1"/>
  <c r="I20" i="5"/>
  <c r="L20" i="5" s="1"/>
  <c r="H15" i="5"/>
  <c r="C17" i="5"/>
  <c r="E15" i="5"/>
  <c r="D15" i="5"/>
  <c r="K15" i="5"/>
  <c r="F17" i="5"/>
  <c r="P15" i="5"/>
  <c r="G13" i="5"/>
  <c r="O13" i="5"/>
  <c r="S13" i="5"/>
  <c r="T13" i="5" s="1"/>
  <c r="D14" i="5"/>
  <c r="H14" i="5"/>
  <c r="P14" i="5"/>
  <c r="L13" i="5"/>
  <c r="E14" i="5"/>
  <c r="M14" i="5"/>
  <c r="Q13" i="5"/>
  <c r="T17" i="4"/>
  <c r="T25" i="4"/>
  <c r="C25" i="4"/>
  <c r="Y25" i="4" s="1"/>
  <c r="F17" i="4"/>
  <c r="S6" i="5"/>
  <c r="F4417" i="5"/>
  <c r="G4415" i="5"/>
  <c r="D4416" i="5"/>
  <c r="N4416" i="5" s="1"/>
  <c r="J4424" i="5"/>
  <c r="L4418" i="5"/>
  <c r="L4423" i="5"/>
  <c r="L4415" i="5"/>
  <c r="E4416" i="5"/>
  <c r="E4420" i="5"/>
  <c r="O4420" i="5" s="1"/>
  <c r="C4421" i="5"/>
  <c r="C4422" i="5" s="1"/>
  <c r="M4421" i="5"/>
  <c r="O4415" i="5"/>
  <c r="L4419" i="5"/>
  <c r="L4420" i="5"/>
  <c r="G6" i="5"/>
  <c r="L4416" i="5"/>
  <c r="C4417" i="5"/>
  <c r="N4420" i="5"/>
  <c r="L4422" i="5"/>
  <c r="F10" i="5"/>
  <c r="M6" i="5"/>
  <c r="D7" i="5"/>
  <c r="R7" i="5" s="1"/>
  <c r="H7" i="5"/>
  <c r="M7" i="5" s="1"/>
  <c r="C8" i="5"/>
  <c r="K8" i="5"/>
  <c r="P8" i="5" s="1"/>
  <c r="N4387" i="5"/>
  <c r="S4387" i="5"/>
  <c r="O4416" i="5"/>
  <c r="J6" i="5"/>
  <c r="N6" i="5"/>
  <c r="E7" i="5"/>
  <c r="L6" i="5"/>
  <c r="Q4415" i="5"/>
  <c r="T4424" i="5"/>
  <c r="C4423" i="5"/>
  <c r="E4422" i="5"/>
  <c r="O4422" i="5" s="1"/>
  <c r="M4422" i="5"/>
  <c r="D4422" i="5"/>
  <c r="N4422" i="5" s="1"/>
  <c r="I4424" i="5"/>
  <c r="P4417" i="5"/>
  <c r="F4418" i="5"/>
  <c r="E4421" i="5"/>
  <c r="O4421" i="5" s="1"/>
  <c r="D4421" i="5"/>
  <c r="M4417" i="5"/>
  <c r="M4420" i="5"/>
  <c r="K23" i="4" l="1"/>
  <c r="P23" i="4"/>
  <c r="L22" i="4"/>
  <c r="J23" i="4"/>
  <c r="O23" i="4" s="1"/>
  <c r="I23" i="4"/>
  <c r="N23" i="4" s="1"/>
  <c r="Q23" i="4" s="1"/>
  <c r="X23" i="4" s="1"/>
  <c r="G23" i="4"/>
  <c r="Q13" i="4"/>
  <c r="X13" i="4" s="1"/>
  <c r="O15" i="4"/>
  <c r="N14" i="4"/>
  <c r="L13" i="4"/>
  <c r="G15" i="4"/>
  <c r="I15" i="4"/>
  <c r="N15" i="4" s="1"/>
  <c r="Q15" i="4" s="1"/>
  <c r="X15" i="4" s="1"/>
  <c r="J15" i="4"/>
  <c r="J14" i="4"/>
  <c r="O14" i="4" s="1"/>
  <c r="I14" i="4"/>
  <c r="P10" i="5"/>
  <c r="L4424" i="5"/>
  <c r="G21" i="5"/>
  <c r="Q4416" i="5"/>
  <c r="X4416" i="5" s="1"/>
  <c r="G4416" i="5"/>
  <c r="G15" i="5"/>
  <c r="I22" i="5"/>
  <c r="S22" i="5" s="1"/>
  <c r="T22" i="5" s="1"/>
  <c r="J22" i="5"/>
  <c r="M22" i="5"/>
  <c r="S20" i="5"/>
  <c r="N20" i="5"/>
  <c r="G22" i="5"/>
  <c r="O21" i="5"/>
  <c r="K24" i="5"/>
  <c r="J21" i="5"/>
  <c r="I21" i="5"/>
  <c r="N21" i="5" s="1"/>
  <c r="J15" i="5"/>
  <c r="O15" i="5" s="1"/>
  <c r="I15" i="5"/>
  <c r="X13" i="5"/>
  <c r="M15" i="5"/>
  <c r="R14" i="5"/>
  <c r="K17" i="5"/>
  <c r="G14" i="5"/>
  <c r="J14" i="5"/>
  <c r="I14" i="5"/>
  <c r="S14" i="5" s="1"/>
  <c r="R15" i="5"/>
  <c r="D25" i="4"/>
  <c r="P17" i="4"/>
  <c r="T6" i="5"/>
  <c r="C4424" i="5"/>
  <c r="D4417" i="5"/>
  <c r="C4418" i="5"/>
  <c r="E4417" i="5"/>
  <c r="O4417" i="5" s="1"/>
  <c r="K10" i="5"/>
  <c r="E8" i="5"/>
  <c r="H8" i="5"/>
  <c r="D8" i="5"/>
  <c r="R8" i="5" s="1"/>
  <c r="F4419" i="5"/>
  <c r="P4418" i="5"/>
  <c r="X4415" i="5"/>
  <c r="O6" i="5"/>
  <c r="Q6" i="5" s="1"/>
  <c r="J7" i="5"/>
  <c r="O7" i="5" s="1"/>
  <c r="I7" i="5"/>
  <c r="L7" i="5" s="1"/>
  <c r="N4421" i="5"/>
  <c r="M4423" i="5"/>
  <c r="E4423" i="5"/>
  <c r="O4423" i="5" s="1"/>
  <c r="D4423" i="5"/>
  <c r="N4423" i="5" s="1"/>
  <c r="G7" i="5"/>
  <c r="Q4431" i="4"/>
  <c r="M4431" i="4"/>
  <c r="F4431" i="4"/>
  <c r="T4467" i="4"/>
  <c r="T4466" i="4"/>
  <c r="T4465" i="4"/>
  <c r="W4468" i="4"/>
  <c r="V4468" i="4"/>
  <c r="U4468" i="4"/>
  <c r="S4468" i="4"/>
  <c r="R4468" i="4"/>
  <c r="T4464" i="4"/>
  <c r="T4463" i="4"/>
  <c r="T4462" i="4"/>
  <c r="T4461" i="4"/>
  <c r="T4460" i="4"/>
  <c r="F4460" i="4"/>
  <c r="C4460" i="4"/>
  <c r="C4461" i="4" s="1"/>
  <c r="T4459" i="4"/>
  <c r="P4459" i="4"/>
  <c r="E4459" i="4"/>
  <c r="D4459" i="4"/>
  <c r="A4454" i="4"/>
  <c r="L15" i="5" l="1"/>
  <c r="F25" i="4"/>
  <c r="L23" i="4"/>
  <c r="Q14" i="4"/>
  <c r="X14" i="4" s="1"/>
  <c r="L14" i="4"/>
  <c r="K17" i="4"/>
  <c r="L15" i="4"/>
  <c r="Q21" i="5"/>
  <c r="G24" i="5"/>
  <c r="L22" i="5"/>
  <c r="S15" i="5"/>
  <c r="T15" i="5" s="1"/>
  <c r="T20" i="5"/>
  <c r="S21" i="5"/>
  <c r="T21" i="5" s="1"/>
  <c r="O22" i="5"/>
  <c r="H24" i="5"/>
  <c r="L21" i="5"/>
  <c r="R24" i="5"/>
  <c r="D24" i="5"/>
  <c r="N22" i="5"/>
  <c r="J24" i="5"/>
  <c r="P24" i="5"/>
  <c r="E24" i="5"/>
  <c r="Q20" i="5"/>
  <c r="J17" i="5"/>
  <c r="N15" i="5"/>
  <c r="D17" i="5"/>
  <c r="P17" i="5"/>
  <c r="I17" i="5"/>
  <c r="H17" i="5"/>
  <c r="Q15" i="5"/>
  <c r="M17" i="5"/>
  <c r="L14" i="5"/>
  <c r="T14" i="5"/>
  <c r="R17" i="5"/>
  <c r="G17" i="5"/>
  <c r="O14" i="5"/>
  <c r="N14" i="5"/>
  <c r="E17" i="5"/>
  <c r="G25" i="4"/>
  <c r="D17" i="4"/>
  <c r="C17" i="4"/>
  <c r="Y17" i="4" s="1"/>
  <c r="I25" i="4"/>
  <c r="H25" i="4"/>
  <c r="J25" i="4"/>
  <c r="M25" i="4"/>
  <c r="E25" i="4"/>
  <c r="C10" i="5"/>
  <c r="S7" i="5"/>
  <c r="M4418" i="5"/>
  <c r="M4424" i="5" s="1"/>
  <c r="E4418" i="5"/>
  <c r="O4418" i="5" s="1"/>
  <c r="O4424" i="5" s="1"/>
  <c r="D4418" i="5"/>
  <c r="N4417" i="5"/>
  <c r="Q4417" i="5" s="1"/>
  <c r="X4417" i="5" s="1"/>
  <c r="G4417" i="5"/>
  <c r="P4419" i="5"/>
  <c r="Q4419" i="5" s="1"/>
  <c r="X4419" i="5" s="1"/>
  <c r="F4420" i="5"/>
  <c r="G4419" i="5"/>
  <c r="I8" i="5"/>
  <c r="N8" i="5" s="1"/>
  <c r="J8" i="5"/>
  <c r="O8" i="5" s="1"/>
  <c r="R10" i="5"/>
  <c r="X6" i="5"/>
  <c r="M8" i="5"/>
  <c r="N7" i="5"/>
  <c r="G8" i="5"/>
  <c r="S4431" i="4"/>
  <c r="N4431" i="4"/>
  <c r="T4468" i="4"/>
  <c r="D4460" i="4"/>
  <c r="C4462" i="4"/>
  <c r="E4461" i="4"/>
  <c r="M4461" i="4"/>
  <c r="D4461" i="4"/>
  <c r="G4459" i="4"/>
  <c r="I4459" i="4"/>
  <c r="M4459" i="4"/>
  <c r="E4460" i="4"/>
  <c r="I4460" i="4"/>
  <c r="P4460" i="4"/>
  <c r="M4460" i="4"/>
  <c r="F4461" i="4"/>
  <c r="J4459" i="4"/>
  <c r="J4460" i="4"/>
  <c r="X21" i="5" l="1"/>
  <c r="L25" i="4"/>
  <c r="P25" i="4"/>
  <c r="K25" i="4"/>
  <c r="N25" i="4"/>
  <c r="N24" i="5"/>
  <c r="E4424" i="5"/>
  <c r="Q22" i="5"/>
  <c r="X22" i="5" s="1"/>
  <c r="X15" i="5"/>
  <c r="S17" i="5"/>
  <c r="T24" i="5"/>
  <c r="Y24" i="5" s="1"/>
  <c r="I24" i="5"/>
  <c r="X20" i="5"/>
  <c r="O24" i="5"/>
  <c r="M24" i="5"/>
  <c r="L24" i="5"/>
  <c r="O17" i="5"/>
  <c r="L17" i="5"/>
  <c r="Q14" i="5"/>
  <c r="E17" i="4"/>
  <c r="G17" i="4"/>
  <c r="M17" i="4"/>
  <c r="N17" i="4"/>
  <c r="J17" i="4"/>
  <c r="H17" i="4"/>
  <c r="O25" i="4"/>
  <c r="S8" i="5"/>
  <c r="T8" i="5" s="1"/>
  <c r="T7" i="5"/>
  <c r="L8" i="5"/>
  <c r="G4418" i="5"/>
  <c r="D4424" i="5"/>
  <c r="N4418" i="5"/>
  <c r="Q4418" i="5" s="1"/>
  <c r="X4418" i="5" s="1"/>
  <c r="Q7" i="5"/>
  <c r="Q8" i="5"/>
  <c r="D10" i="5"/>
  <c r="I10" i="5"/>
  <c r="O10" i="5"/>
  <c r="P4420" i="5"/>
  <c r="F4421" i="5"/>
  <c r="G4420" i="5"/>
  <c r="H10" i="5"/>
  <c r="E10" i="5"/>
  <c r="G10" i="5"/>
  <c r="G4460" i="4"/>
  <c r="N4460" i="4"/>
  <c r="L4460" i="4"/>
  <c r="L4459" i="4"/>
  <c r="G4461" i="4"/>
  <c r="F4462" i="4"/>
  <c r="P4461" i="4"/>
  <c r="I4461" i="4"/>
  <c r="J4461" i="4"/>
  <c r="O4461" i="4" s="1"/>
  <c r="E4462" i="4"/>
  <c r="D4462" i="4"/>
  <c r="O4459" i="4"/>
  <c r="O4460" i="4"/>
  <c r="N4459" i="4"/>
  <c r="O17" i="4" l="1"/>
  <c r="S24" i="5"/>
  <c r="X8" i="5"/>
  <c r="X24" i="5"/>
  <c r="N17" i="5"/>
  <c r="Q24" i="5"/>
  <c r="T17" i="5"/>
  <c r="Y17" i="5" s="1"/>
  <c r="X14" i="5"/>
  <c r="X17" i="5" s="1"/>
  <c r="Q17" i="5"/>
  <c r="I17" i="4"/>
  <c r="L17" i="4"/>
  <c r="Q25" i="4"/>
  <c r="X25" i="4"/>
  <c r="N4424" i="5"/>
  <c r="L10" i="5"/>
  <c r="Q4420" i="5"/>
  <c r="N10" i="5"/>
  <c r="J10" i="5"/>
  <c r="F4422" i="5"/>
  <c r="P4421" i="5"/>
  <c r="Q4421" i="5" s="1"/>
  <c r="X4421" i="5" s="1"/>
  <c r="G4421" i="5"/>
  <c r="M10" i="5"/>
  <c r="X7" i="5"/>
  <c r="Q4460" i="4"/>
  <c r="X4460" i="4" s="1"/>
  <c r="L4461" i="4"/>
  <c r="N4461" i="4"/>
  <c r="Q4461" i="4" s="1"/>
  <c r="X4461" i="4" s="1"/>
  <c r="Q4459" i="4"/>
  <c r="X4459" i="4" s="1"/>
  <c r="I4462" i="4"/>
  <c r="N4462" i="4" s="1"/>
  <c r="J4462" i="4"/>
  <c r="O4462" i="4" s="1"/>
  <c r="F4463" i="4"/>
  <c r="P4462" i="4"/>
  <c r="M4462" i="4"/>
  <c r="C4464" i="4"/>
  <c r="C4465" i="4" s="1"/>
  <c r="D4463" i="4"/>
  <c r="M4463" i="4"/>
  <c r="E4463" i="4"/>
  <c r="G4462" i="4"/>
  <c r="X17" i="4" l="1"/>
  <c r="Q17" i="4"/>
  <c r="Q10" i="5"/>
  <c r="T10" i="5"/>
  <c r="Y10" i="5" s="1"/>
  <c r="S10" i="5"/>
  <c r="X4420" i="5"/>
  <c r="P4422" i="5"/>
  <c r="Q4422" i="5" s="1"/>
  <c r="X4422" i="5" s="1"/>
  <c r="F4423" i="5"/>
  <c r="G4422" i="5"/>
  <c r="G4463" i="4"/>
  <c r="C4466" i="4"/>
  <c r="D4465" i="4"/>
  <c r="E4465" i="4"/>
  <c r="L4462" i="4"/>
  <c r="E4464" i="4"/>
  <c r="D4464" i="4"/>
  <c r="F4464" i="4"/>
  <c r="F4465" i="4" s="1"/>
  <c r="P4463" i="4"/>
  <c r="J4463" i="4"/>
  <c r="O4463" i="4" s="1"/>
  <c r="I4463" i="4"/>
  <c r="Q4462" i="4"/>
  <c r="X10" i="5" l="1"/>
  <c r="P4423" i="5"/>
  <c r="G4423" i="5"/>
  <c r="G4424" i="5" s="1"/>
  <c r="F4424" i="5"/>
  <c r="L4463" i="4"/>
  <c r="G4464" i="4"/>
  <c r="N4463" i="4"/>
  <c r="Q4463" i="4" s="1"/>
  <c r="X4463" i="4" s="1"/>
  <c r="G4465" i="4"/>
  <c r="I4465" i="4"/>
  <c r="N4465" i="4" s="1"/>
  <c r="J4465" i="4"/>
  <c r="O4465" i="4" s="1"/>
  <c r="M4465" i="4"/>
  <c r="P4465" i="4"/>
  <c r="F4466" i="4"/>
  <c r="D4466" i="4"/>
  <c r="M4466" i="4"/>
  <c r="C4467" i="4"/>
  <c r="D4467" i="4" s="1"/>
  <c r="E4466" i="4"/>
  <c r="I4464" i="4"/>
  <c r="N4464" i="4" s="1"/>
  <c r="J4464" i="4"/>
  <c r="O4464" i="4" s="1"/>
  <c r="X4462" i="4"/>
  <c r="P4464" i="4"/>
  <c r="M4464" i="4"/>
  <c r="Q4423" i="5" l="1"/>
  <c r="P4424" i="5"/>
  <c r="C4468" i="4"/>
  <c r="E4467" i="4"/>
  <c r="E4468" i="4" s="1"/>
  <c r="M4467" i="4"/>
  <c r="M4468" i="4" s="1"/>
  <c r="J4466" i="4"/>
  <c r="O4466" i="4" s="1"/>
  <c r="I4466" i="4"/>
  <c r="N4466" i="4" s="1"/>
  <c r="H4468" i="4"/>
  <c r="F4467" i="4"/>
  <c r="P4467" i="4" s="1"/>
  <c r="P4466" i="4"/>
  <c r="L4465" i="4"/>
  <c r="D4468" i="4"/>
  <c r="K4468" i="4"/>
  <c r="G4466" i="4"/>
  <c r="Q4465" i="4"/>
  <c r="X4465" i="4" s="1"/>
  <c r="Q4464" i="4"/>
  <c r="L4464" i="4"/>
  <c r="X4423" i="5" l="1"/>
  <c r="X4424" i="5" s="1"/>
  <c r="Q4424" i="5"/>
  <c r="F4468" i="4"/>
  <c r="P4468" i="4"/>
  <c r="Q4466" i="4"/>
  <c r="X4466" i="4" s="1"/>
  <c r="L4466" i="4"/>
  <c r="J4467" i="4"/>
  <c r="J4468" i="4" s="1"/>
  <c r="I4467" i="4"/>
  <c r="N4467" i="4" s="1"/>
  <c r="G4467" i="4"/>
  <c r="G4468" i="4" s="1"/>
  <c r="X4464" i="4"/>
  <c r="O4467" i="4" l="1"/>
  <c r="O4468" i="4" s="1"/>
  <c r="L4467" i="4"/>
  <c r="L4468" i="4" s="1"/>
  <c r="I4468" i="4"/>
  <c r="N4468" i="4"/>
  <c r="Q4467" i="4" l="1"/>
  <c r="X4467" i="4" s="1"/>
  <c r="X4468" i="4" s="1"/>
  <c r="Q4468" i="4" l="1"/>
  <c r="D7" i="4" l="1"/>
  <c r="E7" i="4"/>
  <c r="D8" i="4"/>
  <c r="E8" i="4" l="1"/>
  <c r="D10" i="4"/>
  <c r="C10" i="4" l="1"/>
  <c r="Y10" i="4" s="1"/>
  <c r="E10" i="4"/>
  <c r="F7" i="4" l="1"/>
  <c r="K6" i="4"/>
  <c r="H6" i="4"/>
  <c r="I6" i="4" l="1"/>
  <c r="J6" i="4"/>
  <c r="F8" i="4"/>
  <c r="K8" i="4" s="1"/>
  <c r="P8" i="4" s="1"/>
  <c r="M6" i="4"/>
  <c r="K7" i="4"/>
  <c r="G6" i="4"/>
  <c r="P6" i="4"/>
  <c r="H7" i="4"/>
  <c r="J7" i="4" l="1"/>
  <c r="I7" i="4"/>
  <c r="N7" i="4" s="1"/>
  <c r="N6" i="4"/>
  <c r="F10" i="4"/>
  <c r="P7" i="4"/>
  <c r="M7" i="4"/>
  <c r="G7" i="4"/>
  <c r="O6" i="4"/>
  <c r="H8" i="4"/>
  <c r="L6" i="4"/>
  <c r="J8" i="4" l="1"/>
  <c r="I8" i="4"/>
  <c r="Q6" i="4"/>
  <c r="K10" i="4"/>
  <c r="T6" i="4"/>
  <c r="T7" i="4"/>
  <c r="O7" i="4"/>
  <c r="Q7" i="4" s="1"/>
  <c r="M8" i="4"/>
  <c r="G8" i="4"/>
  <c r="O8" i="4"/>
  <c r="L7" i="4"/>
  <c r="I10" i="4" l="1"/>
  <c r="J10" i="4"/>
  <c r="H10" i="4"/>
  <c r="X6" i="4"/>
  <c r="P10" i="4"/>
  <c r="N8" i="4"/>
  <c r="T8" i="4"/>
  <c r="M10" i="4"/>
  <c r="L8" i="4"/>
  <c r="X7" i="4"/>
  <c r="G10" i="4"/>
  <c r="O10" i="4" l="1"/>
  <c r="Q8" i="4"/>
  <c r="N10" i="4"/>
  <c r="T10" i="4"/>
  <c r="L10" i="4"/>
  <c r="X8" i="4" l="1"/>
  <c r="X10" i="4" l="1"/>
  <c r="Q10" i="4"/>
</calcChain>
</file>

<file path=xl/sharedStrings.xml><?xml version="1.0" encoding="utf-8"?>
<sst xmlns="http://schemas.openxmlformats.org/spreadsheetml/2006/main" count="208" uniqueCount="62">
  <si>
    <t>Gross Total</t>
  </si>
  <si>
    <t>NPS</t>
  </si>
  <si>
    <t>Due</t>
  </si>
  <si>
    <t>Drawn</t>
  </si>
  <si>
    <t>Pro.Tax</t>
  </si>
  <si>
    <t>sr.no</t>
  </si>
  <si>
    <t>Month</t>
  </si>
  <si>
    <t>Basic</t>
  </si>
  <si>
    <t>H.R.A. 9%</t>
  </si>
  <si>
    <t>V.A</t>
  </si>
  <si>
    <t>TOTAL</t>
  </si>
  <si>
    <t>H.R.A 9%</t>
  </si>
  <si>
    <t>V.A.</t>
  </si>
  <si>
    <t>H.R.A.</t>
  </si>
  <si>
    <t>School Name- SHRI SARASWATI VID.JANEPHAL</t>
  </si>
  <si>
    <t>Difference</t>
  </si>
  <si>
    <t>Total Diff.</t>
  </si>
  <si>
    <t>Diff.</t>
  </si>
  <si>
    <t>Due Diff.</t>
  </si>
  <si>
    <t>D.A. 4%</t>
  </si>
  <si>
    <t>March 23</t>
  </si>
  <si>
    <t>Jun 23</t>
  </si>
  <si>
    <t>D.A. 42%</t>
  </si>
  <si>
    <t>Name of Employee- R.C.GAWALI</t>
  </si>
  <si>
    <t>Apr 23</t>
  </si>
  <si>
    <t>May23</t>
  </si>
  <si>
    <t>Jully23</t>
  </si>
  <si>
    <t>Aug 23</t>
  </si>
  <si>
    <t>Sept23</t>
  </si>
  <si>
    <t>Oct 23</t>
  </si>
  <si>
    <t>Nov.23</t>
  </si>
  <si>
    <t>D.A. 46%</t>
  </si>
  <si>
    <t>Mar</t>
  </si>
  <si>
    <t>apr</t>
  </si>
  <si>
    <t>may</t>
  </si>
  <si>
    <t>jun</t>
  </si>
  <si>
    <t>to</t>
  </si>
  <si>
    <t>jully</t>
  </si>
  <si>
    <t>aug</t>
  </si>
  <si>
    <t>sept</t>
  </si>
  <si>
    <t>oct</t>
  </si>
  <si>
    <t>no</t>
  </si>
  <si>
    <t>des</t>
  </si>
  <si>
    <t>total</t>
  </si>
  <si>
    <t>gross</t>
  </si>
  <si>
    <t>gm</t>
  </si>
  <si>
    <t>sonune</t>
  </si>
  <si>
    <t>basw</t>
  </si>
  <si>
    <t xml:space="preserve">School Name- </t>
  </si>
  <si>
    <t xml:space="preserve">Name of Employee- SHRI </t>
  </si>
  <si>
    <t>Name of Employee-</t>
  </si>
  <si>
    <t>H.R.A 10%</t>
  </si>
  <si>
    <t>GPF</t>
  </si>
  <si>
    <t>H.R.A.10%</t>
  </si>
  <si>
    <t xml:space="preserve">D.A.   58% </t>
  </si>
  <si>
    <t xml:space="preserve">D.A.  55% </t>
  </si>
  <si>
    <t xml:space="preserve">D.A.  3% </t>
  </si>
  <si>
    <t>N.P.S</t>
  </si>
  <si>
    <t>D.A. Difference Statement From Nov.2025 to Jane. 2026</t>
  </si>
  <si>
    <t>Nov.25</t>
  </si>
  <si>
    <t>Des.25</t>
  </si>
  <si>
    <t>Jane.25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</si>
</sst>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DVB-TTSurekhEN"/>
      <family val="5"/>
    </font>
    <font>
      <sz val="12"/>
      <color theme="1"/>
      <name val="DVB-TTSurekhEN"/>
      <family val="5"/>
    </font>
    <font>
      <sz val="16"/>
      <color theme="1"/>
      <name val="DVB-TTSurekhEN"/>
      <family val="5"/>
    </font>
    <font>
      <b/>
      <sz val="12"/>
      <color theme="1"/>
      <name val="DVB-TTSurekhEN"/>
      <family val="5"/>
    </font>
    <font>
      <b/>
      <sz val="16"/>
      <color theme="1"/>
      <name val="DVB-TTSurekhEN"/>
      <family val="5"/>
    </font>
    <font>
      <b/>
      <sz val="11"/>
      <color theme="1"/>
      <name val="DVB-TTSurekhEN"/>
      <family val="5"/>
    </font>
    <font>
      <b/>
      <sz val="9.5"/>
      <color theme="1"/>
      <name val="DVB-TTSurekhEN"/>
      <family val="5"/>
    </font>
    <font>
      <sz val="10"/>
      <color theme="1"/>
      <name val="DVB-TTSurekhEN"/>
      <family val="5"/>
    </font>
    <font>
      <b/>
      <sz val="8"/>
      <color theme="1"/>
      <name val="Times New Roman"/>
      <family val="1"/>
    </font>
    <font>
      <sz val="9"/>
      <color theme="1"/>
      <name val="Arial Narrow"/>
      <family val="2"/>
    </font>
    <font>
      <sz val="9"/>
      <color theme="1"/>
      <name val="DVB-TTSurekhEN"/>
      <family val="5"/>
    </font>
    <font>
      <b/>
      <sz val="9"/>
      <color theme="1"/>
      <name val="DVB-TTSurekhEN"/>
      <family val="5"/>
    </font>
    <font>
      <sz val="16"/>
      <color rgb="FFFF0000"/>
      <name val="DVB-TTSurekhEN"/>
      <family val="5"/>
    </font>
    <font>
      <b/>
      <sz val="12"/>
      <color rgb="FF0033CC"/>
      <name val="DVB-TTSurekhEN"/>
      <family val="5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8" fillId="0" borderId="1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Protection="1"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right" vertical="center" wrapText="1"/>
      <protection hidden="1"/>
    </xf>
    <xf numFmtId="0" fontId="7" fillId="0" borderId="1" xfId="0" applyFont="1" applyBorder="1" applyAlignment="1" applyProtection="1">
      <alignment horizontal="right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 applyProtection="1">
      <protection hidden="1"/>
    </xf>
    <xf numFmtId="0" fontId="3" fillId="0" borderId="0" xfId="0" applyFont="1" applyProtection="1">
      <protection hidden="1"/>
    </xf>
    <xf numFmtId="0" fontId="2" fillId="0" borderId="1" xfId="0" applyFont="1" applyBorder="1" applyAlignment="1" applyProtection="1">
      <alignment vertical="top" wrapText="1"/>
      <protection hidden="1"/>
    </xf>
    <xf numFmtId="0" fontId="4" fillId="0" borderId="1" xfId="0" applyFont="1" applyBorder="1" applyAlignment="1" applyProtection="1">
      <alignment vertical="top" wrapText="1"/>
      <protection hidden="1"/>
    </xf>
    <xf numFmtId="0" fontId="1" fillId="0" borderId="1" xfId="0" applyFont="1" applyBorder="1" applyAlignment="1" applyProtection="1">
      <alignment vertical="top" wrapText="1"/>
      <protection hidden="1"/>
    </xf>
    <xf numFmtId="0" fontId="2" fillId="0" borderId="0" xfId="0" applyFont="1" applyAlignment="1" applyProtection="1">
      <alignment vertical="top" wrapText="1"/>
      <protection hidden="1"/>
    </xf>
    <xf numFmtId="49" fontId="10" fillId="0" borderId="1" xfId="0" applyNumberFormat="1" applyFont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5" fillId="3" borderId="0" xfId="0" applyFont="1" applyFill="1" applyProtection="1">
      <protection hidden="1"/>
    </xf>
    <xf numFmtId="0" fontId="5" fillId="0" borderId="0" xfId="0" applyFont="1" applyProtection="1"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17" fontId="8" fillId="0" borderId="1" xfId="0" applyNumberFormat="1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7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 vertical="top" wrapText="1"/>
      <protection hidden="1"/>
    </xf>
    <xf numFmtId="0" fontId="4" fillId="0" borderId="1" xfId="0" applyFont="1" applyBorder="1" applyAlignment="1" applyProtection="1">
      <alignment horizontal="center" vertical="top" wrapText="1"/>
      <protection hidden="1"/>
    </xf>
    <xf numFmtId="0" fontId="1" fillId="0" borderId="1" xfId="0" applyFont="1" applyBorder="1" applyAlignment="1" applyProtection="1">
      <alignment horizontal="center" vertical="top" wrapText="1"/>
      <protection hidden="1"/>
    </xf>
    <xf numFmtId="0" fontId="2" fillId="0" borderId="0" xfId="0" applyFont="1" applyAlignment="1" applyProtection="1">
      <alignment horizontal="center" vertical="top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469"/>
  <sheetViews>
    <sheetView tabSelected="1" view="pageBreakPreview" topLeftCell="A10" zoomScale="115" zoomScaleSheetLayoutView="115" workbookViewId="0">
      <selection activeCell="B6" sqref="B6:B8"/>
    </sheetView>
  </sheetViews>
  <sheetFormatPr defaultColWidth="9.1796875" defaultRowHeight="21" x14ac:dyDescent="0.5"/>
  <cols>
    <col min="1" max="1" width="3.54296875" style="11" customWidth="1"/>
    <col min="2" max="3" width="5.7265625" style="11" customWidth="1"/>
    <col min="4" max="4" width="6" style="11" customWidth="1"/>
    <col min="5" max="5" width="6.453125" style="11" customWidth="1"/>
    <col min="6" max="6" width="4.7265625" style="11" customWidth="1"/>
    <col min="7" max="7" width="7.1796875" style="11" customWidth="1"/>
    <col min="8" max="8" width="5.81640625" style="11" customWidth="1"/>
    <col min="9" max="9" width="6.453125" style="11" customWidth="1"/>
    <col min="10" max="11" width="5.453125" style="11" customWidth="1"/>
    <col min="12" max="12" width="7.26953125" style="11" customWidth="1"/>
    <col min="13" max="14" width="5.54296875" style="11" customWidth="1"/>
    <col min="15" max="15" width="5.26953125" style="11" customWidth="1"/>
    <col min="16" max="16" width="4.7265625" style="11" customWidth="1"/>
    <col min="17" max="17" width="5" style="20" customWidth="1"/>
    <col min="18" max="18" width="5.7265625" style="11" customWidth="1"/>
    <col min="19" max="19" width="5.1796875" style="11" customWidth="1"/>
    <col min="20" max="20" width="6" style="11" customWidth="1"/>
    <col min="21" max="21" width="4.1796875" style="11" customWidth="1"/>
    <col min="22" max="22" width="4.26953125" style="11" customWidth="1"/>
    <col min="23" max="23" width="3.7265625" style="11" customWidth="1"/>
    <col min="24" max="24" width="6" style="11" customWidth="1"/>
    <col min="25" max="16384" width="9.1796875" style="11"/>
  </cols>
  <sheetData>
    <row r="1" spans="1:25" ht="20.149999999999999" customHeight="1" x14ac:dyDescent="0.5">
      <c r="A1" s="31" t="s">
        <v>48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25" ht="20.149999999999999" customHeight="1" x14ac:dyDescent="0.5">
      <c r="A2" s="44" t="s">
        <v>58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</row>
    <row r="3" spans="1:25" ht="20.149999999999999" customHeight="1" x14ac:dyDescent="0.5">
      <c r="A3" s="31" t="s">
        <v>49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</row>
    <row r="4" spans="1:25" ht="21" customHeight="1" x14ac:dyDescent="0.5">
      <c r="A4" s="10"/>
      <c r="B4" s="10"/>
      <c r="C4" s="33" t="s">
        <v>2</v>
      </c>
      <c r="D4" s="34"/>
      <c r="E4" s="34"/>
      <c r="F4" s="34"/>
      <c r="G4" s="34"/>
      <c r="H4" s="32" t="s">
        <v>3</v>
      </c>
      <c r="I4" s="32"/>
      <c r="J4" s="32"/>
      <c r="K4" s="32"/>
      <c r="L4" s="32"/>
      <c r="M4" s="32" t="s">
        <v>15</v>
      </c>
      <c r="N4" s="32"/>
      <c r="O4" s="32"/>
      <c r="P4" s="32"/>
      <c r="Q4" s="32"/>
      <c r="R4" s="33" t="s">
        <v>52</v>
      </c>
      <c r="S4" s="34"/>
      <c r="T4" s="35"/>
      <c r="U4" s="33" t="s">
        <v>4</v>
      </c>
      <c r="V4" s="34"/>
      <c r="W4" s="35"/>
      <c r="X4" s="36" t="s">
        <v>18</v>
      </c>
    </row>
    <row r="5" spans="1:25" s="48" customFormat="1" ht="50.25" customHeight="1" x14ac:dyDescent="0.35">
      <c r="A5" s="45" t="s">
        <v>5</v>
      </c>
      <c r="B5" s="45" t="s">
        <v>6</v>
      </c>
      <c r="C5" s="45" t="s">
        <v>7</v>
      </c>
      <c r="D5" s="45" t="s">
        <v>54</v>
      </c>
      <c r="E5" s="45" t="s">
        <v>53</v>
      </c>
      <c r="F5" s="45" t="s">
        <v>9</v>
      </c>
      <c r="G5" s="45" t="s">
        <v>10</v>
      </c>
      <c r="H5" s="45" t="s">
        <v>7</v>
      </c>
      <c r="I5" s="45" t="s">
        <v>55</v>
      </c>
      <c r="J5" s="45" t="s">
        <v>51</v>
      </c>
      <c r="K5" s="45" t="s">
        <v>12</v>
      </c>
      <c r="L5" s="45" t="s">
        <v>10</v>
      </c>
      <c r="M5" s="45" t="s">
        <v>7</v>
      </c>
      <c r="N5" s="45" t="s">
        <v>56</v>
      </c>
      <c r="O5" s="45" t="s">
        <v>13</v>
      </c>
      <c r="P5" s="45" t="s">
        <v>12</v>
      </c>
      <c r="Q5" s="46" t="s">
        <v>16</v>
      </c>
      <c r="R5" s="47" t="s">
        <v>2</v>
      </c>
      <c r="S5" s="45" t="s">
        <v>3</v>
      </c>
      <c r="T5" s="45" t="s">
        <v>17</v>
      </c>
      <c r="U5" s="47" t="s">
        <v>2</v>
      </c>
      <c r="V5" s="45" t="s">
        <v>3</v>
      </c>
      <c r="W5" s="45" t="s">
        <v>17</v>
      </c>
      <c r="X5" s="37"/>
    </row>
    <row r="6" spans="1:25" s="18" customFormat="1" ht="18" customHeight="1" x14ac:dyDescent="0.35">
      <c r="A6" s="2">
        <v>1</v>
      </c>
      <c r="B6" s="16" t="s">
        <v>59</v>
      </c>
      <c r="C6" s="29">
        <v>70000</v>
      </c>
      <c r="D6" s="2">
        <f>ROUND(C6*58/100,0)</f>
        <v>40600</v>
      </c>
      <c r="E6" s="2">
        <f>ROUND(C6*10/100,0)</f>
        <v>7000</v>
      </c>
      <c r="F6" s="30">
        <v>1350</v>
      </c>
      <c r="G6" s="2">
        <f>SUM(C6:F6)</f>
        <v>118950</v>
      </c>
      <c r="H6" s="3">
        <f>C6</f>
        <v>70000</v>
      </c>
      <c r="I6" s="2">
        <f>ROUND(H6*55/100,0)</f>
        <v>38500</v>
      </c>
      <c r="J6" s="2">
        <f>ROUND(H6*10/100,0)</f>
        <v>7000</v>
      </c>
      <c r="K6" s="2">
        <f>F6</f>
        <v>1350</v>
      </c>
      <c r="L6" s="2">
        <f>SUM(H6:K6)</f>
        <v>116850</v>
      </c>
      <c r="M6" s="2">
        <f>C6-H6</f>
        <v>0</v>
      </c>
      <c r="N6" s="2">
        <f>D6-I6</f>
        <v>2100</v>
      </c>
      <c r="O6" s="6">
        <f>E6-J6</f>
        <v>0</v>
      </c>
      <c r="P6" s="2">
        <f>F6-K6</f>
        <v>0</v>
      </c>
      <c r="Q6" s="4">
        <f>SUM(M6:P6)</f>
        <v>2100</v>
      </c>
      <c r="R6" s="3">
        <v>0</v>
      </c>
      <c r="S6" s="3">
        <v>0</v>
      </c>
      <c r="T6" s="2">
        <f>R6-S6</f>
        <v>0</v>
      </c>
      <c r="U6" s="2">
        <v>200</v>
      </c>
      <c r="V6" s="2">
        <v>200</v>
      </c>
      <c r="W6" s="2">
        <v>0</v>
      </c>
      <c r="X6" s="7">
        <f>Q6-T6</f>
        <v>2100</v>
      </c>
    </row>
    <row r="7" spans="1:25" s="18" customFormat="1" ht="18" customHeight="1" x14ac:dyDescent="0.35">
      <c r="A7" s="2">
        <v>2</v>
      </c>
      <c r="B7" s="16" t="s">
        <v>60</v>
      </c>
      <c r="C7" s="1">
        <f>C6</f>
        <v>70000</v>
      </c>
      <c r="D7" s="2">
        <f t="shared" ref="D7:D9" si="0">ROUND(C7*58/100,0)</f>
        <v>40600</v>
      </c>
      <c r="E7" s="2">
        <f t="shared" ref="E7:E9" si="1">ROUND(C7*10/100,0)</f>
        <v>7000</v>
      </c>
      <c r="F7" s="2">
        <f>F6</f>
        <v>1350</v>
      </c>
      <c r="G7" s="2">
        <f t="shared" ref="G7:G9" si="2">SUM(C7:F7)</f>
        <v>118950</v>
      </c>
      <c r="H7" s="3">
        <f t="shared" ref="H7:H9" si="3">C7</f>
        <v>70000</v>
      </c>
      <c r="I7" s="2">
        <f t="shared" ref="I7:I9" si="4">ROUND(H7*55/100,0)</f>
        <v>38500</v>
      </c>
      <c r="J7" s="2">
        <f t="shared" ref="J7:J9" si="5">ROUND(H7*10/100,0)</f>
        <v>7000</v>
      </c>
      <c r="K7" s="2">
        <f t="shared" ref="K7:K9" si="6">F7</f>
        <v>1350</v>
      </c>
      <c r="L7" s="2">
        <f t="shared" ref="L7:L9" si="7">SUM(H7:K7)</f>
        <v>116850</v>
      </c>
      <c r="M7" s="2">
        <f t="shared" ref="M7:P9" si="8">C7-H7</f>
        <v>0</v>
      </c>
      <c r="N7" s="2">
        <f t="shared" si="8"/>
        <v>2100</v>
      </c>
      <c r="O7" s="6">
        <f t="shared" si="8"/>
        <v>0</v>
      </c>
      <c r="P7" s="2">
        <f t="shared" si="8"/>
        <v>0</v>
      </c>
      <c r="Q7" s="4">
        <f t="shared" ref="Q7:Q8" si="9">SUM(M7:P7)</f>
        <v>2100</v>
      </c>
      <c r="R7" s="3">
        <v>0</v>
      </c>
      <c r="S7" s="3">
        <v>0</v>
      </c>
      <c r="T7" s="2">
        <f t="shared" ref="T7:T8" si="10">R7-S7</f>
        <v>0</v>
      </c>
      <c r="U7" s="2">
        <v>200</v>
      </c>
      <c r="V7" s="2">
        <v>200</v>
      </c>
      <c r="W7" s="2">
        <v>0</v>
      </c>
      <c r="X7" s="7">
        <f t="shared" ref="X7:X9" si="11">Q7-T7</f>
        <v>2100</v>
      </c>
    </row>
    <row r="8" spans="1:25" s="18" customFormat="1" ht="18" customHeight="1" x14ac:dyDescent="0.35">
      <c r="A8" s="2">
        <v>3</v>
      </c>
      <c r="B8" s="16" t="s">
        <v>61</v>
      </c>
      <c r="C8" s="1">
        <f>C7</f>
        <v>70000</v>
      </c>
      <c r="D8" s="2">
        <f t="shared" si="0"/>
        <v>40600</v>
      </c>
      <c r="E8" s="2">
        <f>ROUND(C8*10/100,0)</f>
        <v>7000</v>
      </c>
      <c r="F8" s="2">
        <f t="shared" ref="F8" si="12">F7</f>
        <v>1350</v>
      </c>
      <c r="G8" s="2">
        <f t="shared" si="2"/>
        <v>118950</v>
      </c>
      <c r="H8" s="3">
        <f t="shared" si="3"/>
        <v>70000</v>
      </c>
      <c r="I8" s="2">
        <f t="shared" si="4"/>
        <v>38500</v>
      </c>
      <c r="J8" s="2">
        <f t="shared" si="5"/>
        <v>7000</v>
      </c>
      <c r="K8" s="2">
        <f t="shared" si="6"/>
        <v>1350</v>
      </c>
      <c r="L8" s="2">
        <f t="shared" si="7"/>
        <v>116850</v>
      </c>
      <c r="M8" s="2">
        <f t="shared" si="8"/>
        <v>0</v>
      </c>
      <c r="N8" s="2">
        <f t="shared" si="8"/>
        <v>2100</v>
      </c>
      <c r="O8" s="6">
        <f t="shared" si="8"/>
        <v>0</v>
      </c>
      <c r="P8" s="2">
        <f t="shared" si="8"/>
        <v>0</v>
      </c>
      <c r="Q8" s="4">
        <f t="shared" si="9"/>
        <v>2100</v>
      </c>
      <c r="R8" s="3">
        <v>0</v>
      </c>
      <c r="S8" s="3">
        <v>0</v>
      </c>
      <c r="T8" s="2">
        <f t="shared" si="10"/>
        <v>0</v>
      </c>
      <c r="U8" s="2">
        <v>200</v>
      </c>
      <c r="V8" s="2">
        <v>200</v>
      </c>
      <c r="W8" s="2">
        <v>0</v>
      </c>
      <c r="X8" s="7">
        <f t="shared" si="11"/>
        <v>2100</v>
      </c>
    </row>
    <row r="9" spans="1:25" s="18" customFormat="1" ht="18" customHeight="1" x14ac:dyDescent="0.35">
      <c r="A9" s="2"/>
      <c r="B9" s="16"/>
      <c r="C9" s="1"/>
      <c r="D9" s="2"/>
      <c r="E9" s="2"/>
      <c r="F9" s="2"/>
      <c r="G9" s="2"/>
      <c r="H9" s="3"/>
      <c r="I9" s="2"/>
      <c r="J9" s="2"/>
      <c r="K9" s="2"/>
      <c r="L9" s="2"/>
      <c r="M9" s="2"/>
      <c r="N9" s="2"/>
      <c r="O9" s="6"/>
      <c r="P9" s="2"/>
      <c r="Q9" s="4"/>
      <c r="R9" s="3"/>
      <c r="S9" s="3"/>
      <c r="T9" s="2"/>
      <c r="U9" s="2"/>
      <c r="V9" s="2"/>
      <c r="W9" s="2"/>
      <c r="X9" s="7"/>
    </row>
    <row r="10" spans="1:25" s="20" customFormat="1" ht="18" customHeight="1" x14ac:dyDescent="0.5">
      <c r="A10" s="39" t="s">
        <v>0</v>
      </c>
      <c r="B10" s="39"/>
      <c r="C10" s="5">
        <f>SUM(C6:C9)</f>
        <v>210000</v>
      </c>
      <c r="D10" s="5">
        <f t="shared" ref="D10:X10" si="13">SUM(D6:D9)</f>
        <v>121800</v>
      </c>
      <c r="E10" s="5">
        <f t="shared" si="13"/>
        <v>21000</v>
      </c>
      <c r="F10" s="5">
        <f t="shared" si="13"/>
        <v>4050</v>
      </c>
      <c r="G10" s="5">
        <f t="shared" si="13"/>
        <v>356850</v>
      </c>
      <c r="H10" s="5">
        <f t="shared" si="13"/>
        <v>210000</v>
      </c>
      <c r="I10" s="5">
        <f t="shared" si="13"/>
        <v>115500</v>
      </c>
      <c r="J10" s="5">
        <f t="shared" si="13"/>
        <v>21000</v>
      </c>
      <c r="K10" s="5">
        <f t="shared" si="13"/>
        <v>4050</v>
      </c>
      <c r="L10" s="5">
        <f t="shared" si="13"/>
        <v>350550</v>
      </c>
      <c r="M10" s="5">
        <f t="shared" si="13"/>
        <v>0</v>
      </c>
      <c r="N10" s="5">
        <f t="shared" si="13"/>
        <v>6300</v>
      </c>
      <c r="O10" s="5">
        <f t="shared" si="13"/>
        <v>0</v>
      </c>
      <c r="P10" s="5">
        <f t="shared" si="13"/>
        <v>0</v>
      </c>
      <c r="Q10" s="5">
        <f t="shared" si="13"/>
        <v>6300</v>
      </c>
      <c r="R10" s="5">
        <f t="shared" si="13"/>
        <v>0</v>
      </c>
      <c r="S10" s="5">
        <f t="shared" si="13"/>
        <v>0</v>
      </c>
      <c r="T10" s="5">
        <f t="shared" si="13"/>
        <v>0</v>
      </c>
      <c r="U10" s="5">
        <f t="shared" si="13"/>
        <v>600</v>
      </c>
      <c r="V10" s="5">
        <f t="shared" si="13"/>
        <v>600</v>
      </c>
      <c r="W10" s="5">
        <f t="shared" si="13"/>
        <v>0</v>
      </c>
      <c r="X10" s="8">
        <f t="shared" si="13"/>
        <v>6300</v>
      </c>
      <c r="Y10" s="19">
        <f>ROUND(C10*3/100,0)</f>
        <v>6300</v>
      </c>
    </row>
    <row r="11" spans="1:25" s="20" customFormat="1" ht="18" customHeight="1" x14ac:dyDescent="0.5">
      <c r="A11" s="40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2"/>
    </row>
    <row r="12" spans="1:25" ht="20.149999999999999" customHeight="1" x14ac:dyDescent="0.5">
      <c r="A12" s="43" t="s">
        <v>50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</row>
    <row r="13" spans="1:25" s="18" customFormat="1" ht="18" customHeight="1" x14ac:dyDescent="0.35">
      <c r="A13" s="2">
        <v>1</v>
      </c>
      <c r="B13" s="16" t="s">
        <v>59</v>
      </c>
      <c r="C13" s="29">
        <v>70000</v>
      </c>
      <c r="D13" s="2">
        <f>ROUND(C13*58/100,0)</f>
        <v>40600</v>
      </c>
      <c r="E13" s="2">
        <f>ROUND(C13*10/100,0)</f>
        <v>7000</v>
      </c>
      <c r="F13" s="30">
        <v>1350</v>
      </c>
      <c r="G13" s="2">
        <f>SUM(C13:F13)</f>
        <v>118950</v>
      </c>
      <c r="H13" s="3">
        <f>C13</f>
        <v>70000</v>
      </c>
      <c r="I13" s="2">
        <f>ROUND(H13*55/100,0)</f>
        <v>38500</v>
      </c>
      <c r="J13" s="2">
        <f>ROUND(H13*10/100,0)</f>
        <v>7000</v>
      </c>
      <c r="K13" s="2">
        <f>F13</f>
        <v>1350</v>
      </c>
      <c r="L13" s="2">
        <f>SUM(H13:K13)</f>
        <v>116850</v>
      </c>
      <c r="M13" s="2">
        <f>C13-H13</f>
        <v>0</v>
      </c>
      <c r="N13" s="2">
        <f>D13-I13</f>
        <v>2100</v>
      </c>
      <c r="O13" s="6">
        <f>E13-J13</f>
        <v>0</v>
      </c>
      <c r="P13" s="2">
        <f>F13-K13</f>
        <v>0</v>
      </c>
      <c r="Q13" s="4">
        <f>SUM(M13:P13)</f>
        <v>2100</v>
      </c>
      <c r="R13" s="3">
        <v>0</v>
      </c>
      <c r="S13" s="3">
        <v>0</v>
      </c>
      <c r="T13" s="2">
        <f>R13-S13</f>
        <v>0</v>
      </c>
      <c r="U13" s="2">
        <v>200</v>
      </c>
      <c r="V13" s="2">
        <v>200</v>
      </c>
      <c r="W13" s="2">
        <v>0</v>
      </c>
      <c r="X13" s="7">
        <f>Q13-T13</f>
        <v>2100</v>
      </c>
    </row>
    <row r="14" spans="1:25" s="18" customFormat="1" ht="18" customHeight="1" x14ac:dyDescent="0.35">
      <c r="A14" s="2">
        <v>2</v>
      </c>
      <c r="B14" s="16" t="s">
        <v>60</v>
      </c>
      <c r="C14" s="1">
        <f>C13</f>
        <v>70000</v>
      </c>
      <c r="D14" s="2">
        <f t="shared" ref="D14:D15" si="14">ROUND(C14*58/100,0)</f>
        <v>40600</v>
      </c>
      <c r="E14" s="2">
        <f t="shared" ref="E14:E15" si="15">ROUND(C14*10/100,0)</f>
        <v>7000</v>
      </c>
      <c r="F14" s="2">
        <f>F13</f>
        <v>1350</v>
      </c>
      <c r="G14" s="2">
        <f t="shared" ref="G14:G15" si="16">SUM(C14:F14)</f>
        <v>118950</v>
      </c>
      <c r="H14" s="3">
        <f t="shared" ref="H14:H15" si="17">C14</f>
        <v>70000</v>
      </c>
      <c r="I14" s="2">
        <f t="shared" ref="I14:I15" si="18">ROUND(H14*55/100,0)</f>
        <v>38500</v>
      </c>
      <c r="J14" s="2">
        <f t="shared" ref="J14:J15" si="19">ROUND(H14*10/100,0)</f>
        <v>7000</v>
      </c>
      <c r="K14" s="2">
        <f t="shared" ref="K14:K15" si="20">F14</f>
        <v>1350</v>
      </c>
      <c r="L14" s="2">
        <f t="shared" ref="L14:L15" si="21">SUM(H14:K14)</f>
        <v>116850</v>
      </c>
      <c r="M14" s="2">
        <f t="shared" ref="M14:M15" si="22">C14-H14</f>
        <v>0</v>
      </c>
      <c r="N14" s="2">
        <f t="shared" ref="N14:N15" si="23">D14-I14</f>
        <v>2100</v>
      </c>
      <c r="O14" s="6">
        <f t="shared" ref="O14:O15" si="24">E14-J14</f>
        <v>0</v>
      </c>
      <c r="P14" s="2">
        <f t="shared" ref="P14:P15" si="25">F14-K14</f>
        <v>0</v>
      </c>
      <c r="Q14" s="4">
        <f t="shared" ref="Q14:Q15" si="26">SUM(M14:P14)</f>
        <v>2100</v>
      </c>
      <c r="R14" s="3">
        <v>0</v>
      </c>
      <c r="S14" s="3">
        <v>0</v>
      </c>
      <c r="T14" s="2">
        <f t="shared" ref="T14:T15" si="27">R14-S14</f>
        <v>0</v>
      </c>
      <c r="U14" s="2">
        <v>200</v>
      </c>
      <c r="V14" s="2">
        <v>200</v>
      </c>
      <c r="W14" s="2">
        <v>0</v>
      </c>
      <c r="X14" s="7">
        <f t="shared" ref="X14:X15" si="28">Q14-T14</f>
        <v>2100</v>
      </c>
    </row>
    <row r="15" spans="1:25" s="18" customFormat="1" ht="18" customHeight="1" x14ac:dyDescent="0.35">
      <c r="A15" s="2">
        <v>3</v>
      </c>
      <c r="B15" s="16" t="s">
        <v>61</v>
      </c>
      <c r="C15" s="1">
        <f>C14</f>
        <v>70000</v>
      </c>
      <c r="D15" s="2">
        <f t="shared" si="14"/>
        <v>40600</v>
      </c>
      <c r="E15" s="2">
        <f>ROUND(C15*10/100,0)</f>
        <v>7000</v>
      </c>
      <c r="F15" s="2">
        <f t="shared" ref="F15" si="29">F14</f>
        <v>1350</v>
      </c>
      <c r="G15" s="2">
        <f t="shared" si="16"/>
        <v>118950</v>
      </c>
      <c r="H15" s="3">
        <f t="shared" si="17"/>
        <v>70000</v>
      </c>
      <c r="I15" s="2">
        <f t="shared" si="18"/>
        <v>38500</v>
      </c>
      <c r="J15" s="2">
        <f t="shared" si="19"/>
        <v>7000</v>
      </c>
      <c r="K15" s="2">
        <f t="shared" si="20"/>
        <v>1350</v>
      </c>
      <c r="L15" s="2">
        <f t="shared" si="21"/>
        <v>116850</v>
      </c>
      <c r="M15" s="2">
        <f t="shared" si="22"/>
        <v>0</v>
      </c>
      <c r="N15" s="2">
        <f t="shared" si="23"/>
        <v>2100</v>
      </c>
      <c r="O15" s="6">
        <f t="shared" si="24"/>
        <v>0</v>
      </c>
      <c r="P15" s="2">
        <f t="shared" si="25"/>
        <v>0</v>
      </c>
      <c r="Q15" s="4">
        <f t="shared" si="26"/>
        <v>2100</v>
      </c>
      <c r="R15" s="3">
        <v>0</v>
      </c>
      <c r="S15" s="3">
        <v>0</v>
      </c>
      <c r="T15" s="2">
        <f t="shared" si="27"/>
        <v>0</v>
      </c>
      <c r="U15" s="2">
        <v>200</v>
      </c>
      <c r="V15" s="2">
        <v>200</v>
      </c>
      <c r="W15" s="2">
        <v>0</v>
      </c>
      <c r="X15" s="7">
        <f t="shared" si="28"/>
        <v>2100</v>
      </c>
    </row>
    <row r="16" spans="1:25" s="18" customFormat="1" ht="18" customHeight="1" x14ac:dyDescent="0.35">
      <c r="A16" s="2"/>
      <c r="B16" s="16"/>
      <c r="C16" s="1"/>
      <c r="D16" s="2"/>
      <c r="E16" s="2"/>
      <c r="F16" s="2"/>
      <c r="G16" s="2"/>
      <c r="H16" s="3"/>
      <c r="I16" s="2"/>
      <c r="J16" s="2"/>
      <c r="K16" s="2"/>
      <c r="L16" s="2"/>
      <c r="M16" s="2"/>
      <c r="N16" s="2"/>
      <c r="O16" s="6"/>
      <c r="P16" s="2"/>
      <c r="Q16" s="4"/>
      <c r="R16" s="3"/>
      <c r="S16" s="3"/>
      <c r="T16" s="2"/>
      <c r="U16" s="2"/>
      <c r="V16" s="2"/>
      <c r="W16" s="2"/>
      <c r="X16" s="7"/>
    </row>
    <row r="17" spans="1:25" s="20" customFormat="1" ht="18" customHeight="1" x14ac:dyDescent="0.5">
      <c r="A17" s="39" t="s">
        <v>0</v>
      </c>
      <c r="B17" s="39"/>
      <c r="C17" s="5">
        <f>SUM(C13:C16)</f>
        <v>210000</v>
      </c>
      <c r="D17" s="5">
        <f t="shared" ref="D17" si="30">SUM(D13:D16)</f>
        <v>121800</v>
      </c>
      <c r="E17" s="5">
        <f t="shared" ref="E17" si="31">SUM(E13:E16)</f>
        <v>21000</v>
      </c>
      <c r="F17" s="5">
        <f t="shared" ref="F17" si="32">SUM(F13:F16)</f>
        <v>4050</v>
      </c>
      <c r="G17" s="5">
        <f t="shared" ref="G17" si="33">SUM(G13:G16)</f>
        <v>356850</v>
      </c>
      <c r="H17" s="5">
        <f t="shared" ref="H17" si="34">SUM(H13:H16)</f>
        <v>210000</v>
      </c>
      <c r="I17" s="5">
        <f t="shared" ref="I17" si="35">SUM(I13:I16)</f>
        <v>115500</v>
      </c>
      <c r="J17" s="5">
        <f t="shared" ref="J17" si="36">SUM(J13:J16)</f>
        <v>21000</v>
      </c>
      <c r="K17" s="5">
        <f t="shared" ref="K17" si="37">SUM(K13:K16)</f>
        <v>4050</v>
      </c>
      <c r="L17" s="5">
        <f t="shared" ref="L17" si="38">SUM(L13:L16)</f>
        <v>350550</v>
      </c>
      <c r="M17" s="5">
        <f t="shared" ref="M17" si="39">SUM(M13:M16)</f>
        <v>0</v>
      </c>
      <c r="N17" s="5">
        <f t="shared" ref="N17" si="40">SUM(N13:N16)</f>
        <v>6300</v>
      </c>
      <c r="O17" s="5">
        <f t="shared" ref="O17" si="41">SUM(O13:O16)</f>
        <v>0</v>
      </c>
      <c r="P17" s="5">
        <f t="shared" ref="P17" si="42">SUM(P13:P16)</f>
        <v>0</v>
      </c>
      <c r="Q17" s="5">
        <f t="shared" ref="Q17" si="43">SUM(Q13:Q16)</f>
        <v>6300</v>
      </c>
      <c r="R17" s="5">
        <f t="shared" ref="R17" si="44">SUM(R13:R16)</f>
        <v>0</v>
      </c>
      <c r="S17" s="5">
        <f t="shared" ref="S17" si="45">SUM(S13:S16)</f>
        <v>0</v>
      </c>
      <c r="T17" s="5">
        <f t="shared" ref="T17" si="46">SUM(T13:T16)</f>
        <v>0</v>
      </c>
      <c r="U17" s="5">
        <f t="shared" ref="U17" si="47">SUM(U13:U16)</f>
        <v>600</v>
      </c>
      <c r="V17" s="5">
        <f t="shared" ref="V17" si="48">SUM(V13:V16)</f>
        <v>600</v>
      </c>
      <c r="W17" s="5">
        <f t="shared" ref="W17" si="49">SUM(W13:W16)</f>
        <v>0</v>
      </c>
      <c r="X17" s="8">
        <f t="shared" ref="X17" si="50">SUM(X13:X16)</f>
        <v>6300</v>
      </c>
      <c r="Y17" s="19">
        <f>ROUND(C17*3/100,0)</f>
        <v>6300</v>
      </c>
    </row>
    <row r="19" spans="1:25" s="20" customFormat="1" ht="18" customHeight="1" x14ac:dyDescent="0.5">
      <c r="A19" s="40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2"/>
    </row>
    <row r="20" spans="1:25" ht="20.149999999999999" customHeight="1" x14ac:dyDescent="0.5">
      <c r="A20" s="43" t="s">
        <v>50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</row>
    <row r="21" spans="1:25" s="18" customFormat="1" ht="18" customHeight="1" x14ac:dyDescent="0.35">
      <c r="A21" s="2">
        <v>1</v>
      </c>
      <c r="B21" s="16" t="s">
        <v>59</v>
      </c>
      <c r="C21" s="29">
        <v>70000</v>
      </c>
      <c r="D21" s="2">
        <f>ROUND(C21*58/100,0)</f>
        <v>40600</v>
      </c>
      <c r="E21" s="2">
        <f>ROUND(C21*10/100,0)</f>
        <v>7000</v>
      </c>
      <c r="F21" s="30">
        <v>1350</v>
      </c>
      <c r="G21" s="2">
        <f>SUM(C21:F21)</f>
        <v>118950</v>
      </c>
      <c r="H21" s="3">
        <f>C21</f>
        <v>70000</v>
      </c>
      <c r="I21" s="2">
        <f>ROUND(H21*55/100,0)</f>
        <v>38500</v>
      </c>
      <c r="J21" s="2">
        <f>ROUND(H21*10/100,0)</f>
        <v>7000</v>
      </c>
      <c r="K21" s="2">
        <f>F21</f>
        <v>1350</v>
      </c>
      <c r="L21" s="2">
        <f>SUM(H21:K21)</f>
        <v>116850</v>
      </c>
      <c r="M21" s="2">
        <f>C21-H21</f>
        <v>0</v>
      </c>
      <c r="N21" s="2">
        <f>D21-I21</f>
        <v>2100</v>
      </c>
      <c r="O21" s="6">
        <f>E21-J21</f>
        <v>0</v>
      </c>
      <c r="P21" s="2">
        <f>F21-K21</f>
        <v>0</v>
      </c>
      <c r="Q21" s="4">
        <f>SUM(M21:P21)</f>
        <v>2100</v>
      </c>
      <c r="R21" s="3">
        <v>0</v>
      </c>
      <c r="S21" s="3">
        <v>0</v>
      </c>
      <c r="T21" s="2">
        <f>R21-S21</f>
        <v>0</v>
      </c>
      <c r="U21" s="2">
        <v>200</v>
      </c>
      <c r="V21" s="2">
        <v>200</v>
      </c>
      <c r="W21" s="2">
        <v>0</v>
      </c>
      <c r="X21" s="7">
        <f>Q21-T21</f>
        <v>2100</v>
      </c>
    </row>
    <row r="22" spans="1:25" s="18" customFormat="1" ht="18" customHeight="1" x14ac:dyDescent="0.35">
      <c r="A22" s="2">
        <v>2</v>
      </c>
      <c r="B22" s="16" t="s">
        <v>60</v>
      </c>
      <c r="C22" s="1">
        <f>C21</f>
        <v>70000</v>
      </c>
      <c r="D22" s="2">
        <f t="shared" ref="D22:D23" si="51">ROUND(C22*58/100,0)</f>
        <v>40600</v>
      </c>
      <c r="E22" s="2">
        <f t="shared" ref="E22:E23" si="52">ROUND(C22*10/100,0)</f>
        <v>7000</v>
      </c>
      <c r="F22" s="2">
        <f>F21</f>
        <v>1350</v>
      </c>
      <c r="G22" s="2">
        <f t="shared" ref="G22:G23" si="53">SUM(C22:F22)</f>
        <v>118950</v>
      </c>
      <c r="H22" s="3">
        <f t="shared" ref="H22:H23" si="54">C22</f>
        <v>70000</v>
      </c>
      <c r="I22" s="2">
        <f t="shared" ref="I22:I23" si="55">ROUND(H22*55/100,0)</f>
        <v>38500</v>
      </c>
      <c r="J22" s="2">
        <f t="shared" ref="J22:J23" si="56">ROUND(H22*10/100,0)</f>
        <v>7000</v>
      </c>
      <c r="K22" s="2">
        <f t="shared" ref="K22:K23" si="57">F22</f>
        <v>1350</v>
      </c>
      <c r="L22" s="2">
        <f t="shared" ref="L22:L23" si="58">SUM(H22:K22)</f>
        <v>116850</v>
      </c>
      <c r="M22" s="2">
        <f t="shared" ref="M22:M23" si="59">C22-H22</f>
        <v>0</v>
      </c>
      <c r="N22" s="2">
        <f t="shared" ref="N22:N23" si="60">D22-I22</f>
        <v>2100</v>
      </c>
      <c r="O22" s="6">
        <f t="shared" ref="O22:O23" si="61">E22-J22</f>
        <v>0</v>
      </c>
      <c r="P22" s="2">
        <f t="shared" ref="P22:P23" si="62">F22-K22</f>
        <v>0</v>
      </c>
      <c r="Q22" s="4">
        <f t="shared" ref="Q22:Q23" si="63">SUM(M22:P22)</f>
        <v>2100</v>
      </c>
      <c r="R22" s="3">
        <v>0</v>
      </c>
      <c r="S22" s="3">
        <v>0</v>
      </c>
      <c r="T22" s="2">
        <f t="shared" ref="T22:T23" si="64">R22-S22</f>
        <v>0</v>
      </c>
      <c r="U22" s="2">
        <v>200</v>
      </c>
      <c r="V22" s="2">
        <v>200</v>
      </c>
      <c r="W22" s="2">
        <v>0</v>
      </c>
      <c r="X22" s="7">
        <f t="shared" ref="X22:X23" si="65">Q22-T22</f>
        <v>2100</v>
      </c>
    </row>
    <row r="23" spans="1:25" s="18" customFormat="1" ht="18" customHeight="1" x14ac:dyDescent="0.35">
      <c r="A23" s="2">
        <v>3</v>
      </c>
      <c r="B23" s="16" t="s">
        <v>61</v>
      </c>
      <c r="C23" s="1">
        <f>C22</f>
        <v>70000</v>
      </c>
      <c r="D23" s="2">
        <f t="shared" si="51"/>
        <v>40600</v>
      </c>
      <c r="E23" s="2">
        <f>ROUND(C23*10/100,0)</f>
        <v>7000</v>
      </c>
      <c r="F23" s="2">
        <f t="shared" ref="F23" si="66">F22</f>
        <v>1350</v>
      </c>
      <c r="G23" s="2">
        <f t="shared" si="53"/>
        <v>118950</v>
      </c>
      <c r="H23" s="3">
        <f t="shared" si="54"/>
        <v>70000</v>
      </c>
      <c r="I23" s="2">
        <f t="shared" si="55"/>
        <v>38500</v>
      </c>
      <c r="J23" s="2">
        <f t="shared" si="56"/>
        <v>7000</v>
      </c>
      <c r="K23" s="2">
        <f t="shared" si="57"/>
        <v>1350</v>
      </c>
      <c r="L23" s="2">
        <f t="shared" si="58"/>
        <v>116850</v>
      </c>
      <c r="M23" s="2">
        <f t="shared" si="59"/>
        <v>0</v>
      </c>
      <c r="N23" s="2">
        <f t="shared" si="60"/>
        <v>2100</v>
      </c>
      <c r="O23" s="6">
        <f t="shared" si="61"/>
        <v>0</v>
      </c>
      <c r="P23" s="2">
        <f t="shared" si="62"/>
        <v>0</v>
      </c>
      <c r="Q23" s="4">
        <f t="shared" si="63"/>
        <v>2100</v>
      </c>
      <c r="R23" s="3">
        <v>0</v>
      </c>
      <c r="S23" s="3">
        <v>0</v>
      </c>
      <c r="T23" s="2">
        <f t="shared" si="64"/>
        <v>0</v>
      </c>
      <c r="U23" s="2">
        <v>200</v>
      </c>
      <c r="V23" s="2">
        <v>200</v>
      </c>
      <c r="W23" s="2">
        <v>0</v>
      </c>
      <c r="X23" s="7">
        <f t="shared" si="65"/>
        <v>2100</v>
      </c>
    </row>
    <row r="24" spans="1:25" s="18" customFormat="1" ht="18" customHeight="1" x14ac:dyDescent="0.35">
      <c r="A24" s="2"/>
      <c r="B24" s="16"/>
      <c r="C24" s="1"/>
      <c r="D24" s="2"/>
      <c r="E24" s="2"/>
      <c r="F24" s="2"/>
      <c r="G24" s="2"/>
      <c r="H24" s="3"/>
      <c r="I24" s="2"/>
      <c r="J24" s="2"/>
      <c r="K24" s="2"/>
      <c r="L24" s="2"/>
      <c r="M24" s="2"/>
      <c r="N24" s="2"/>
      <c r="O24" s="6"/>
      <c r="P24" s="2"/>
      <c r="Q24" s="4"/>
      <c r="R24" s="3"/>
      <c r="S24" s="3"/>
      <c r="T24" s="2"/>
      <c r="U24" s="2"/>
      <c r="V24" s="2"/>
      <c r="W24" s="2"/>
      <c r="X24" s="7"/>
    </row>
    <row r="25" spans="1:25" s="20" customFormat="1" ht="18" customHeight="1" x14ac:dyDescent="0.5">
      <c r="A25" s="39" t="s">
        <v>0</v>
      </c>
      <c r="B25" s="39"/>
      <c r="C25" s="5">
        <f>SUM(C21:C24)</f>
        <v>210000</v>
      </c>
      <c r="D25" s="5">
        <f t="shared" ref="D25" si="67">SUM(D21:D24)</f>
        <v>121800</v>
      </c>
      <c r="E25" s="5">
        <f t="shared" ref="E25" si="68">SUM(E21:E24)</f>
        <v>21000</v>
      </c>
      <c r="F25" s="5">
        <f t="shared" ref="F25" si="69">SUM(F21:F24)</f>
        <v>4050</v>
      </c>
      <c r="G25" s="5">
        <f t="shared" ref="G25" si="70">SUM(G21:G24)</f>
        <v>356850</v>
      </c>
      <c r="H25" s="5">
        <f t="shared" ref="H25" si="71">SUM(H21:H24)</f>
        <v>210000</v>
      </c>
      <c r="I25" s="5">
        <f t="shared" ref="I25" si="72">SUM(I21:I24)</f>
        <v>115500</v>
      </c>
      <c r="J25" s="5">
        <f t="shared" ref="J25" si="73">SUM(J21:J24)</f>
        <v>21000</v>
      </c>
      <c r="K25" s="5">
        <f t="shared" ref="K25" si="74">SUM(K21:K24)</f>
        <v>4050</v>
      </c>
      <c r="L25" s="5">
        <f t="shared" ref="L25" si="75">SUM(L21:L24)</f>
        <v>350550</v>
      </c>
      <c r="M25" s="5">
        <f t="shared" ref="M25" si="76">SUM(M21:M24)</f>
        <v>0</v>
      </c>
      <c r="N25" s="5">
        <f t="shared" ref="N25" si="77">SUM(N21:N24)</f>
        <v>6300</v>
      </c>
      <c r="O25" s="5">
        <f t="shared" ref="O25" si="78">SUM(O21:O24)</f>
        <v>0</v>
      </c>
      <c r="P25" s="5">
        <f t="shared" ref="P25" si="79">SUM(P21:P24)</f>
        <v>0</v>
      </c>
      <c r="Q25" s="5">
        <f t="shared" ref="Q25" si="80">SUM(Q21:Q24)</f>
        <v>6300</v>
      </c>
      <c r="R25" s="5">
        <f t="shared" ref="R25" si="81">SUM(R21:R24)</f>
        <v>0</v>
      </c>
      <c r="S25" s="5">
        <f t="shared" ref="S25" si="82">SUM(S21:S24)</f>
        <v>0</v>
      </c>
      <c r="T25" s="5">
        <f t="shared" ref="T25" si="83">SUM(T21:T24)</f>
        <v>0</v>
      </c>
      <c r="U25" s="5">
        <f t="shared" ref="U25" si="84">SUM(U21:U24)</f>
        <v>600</v>
      </c>
      <c r="V25" s="5">
        <f t="shared" ref="V25" si="85">SUM(V21:V24)</f>
        <v>600</v>
      </c>
      <c r="W25" s="5">
        <f t="shared" ref="W25" si="86">SUM(W21:W24)</f>
        <v>0</v>
      </c>
      <c r="X25" s="8">
        <f t="shared" ref="X25" si="87">SUM(X21:X24)</f>
        <v>6300</v>
      </c>
      <c r="Y25" s="19">
        <f>ROUND(C25*3/100,0)</f>
        <v>6300</v>
      </c>
    </row>
    <row r="4430" spans="2:21" x14ac:dyDescent="0.5">
      <c r="B4430" s="11" t="s">
        <v>32</v>
      </c>
      <c r="C4430" s="11" t="s">
        <v>33</v>
      </c>
      <c r="D4430" s="11" t="s">
        <v>34</v>
      </c>
      <c r="E4430" s="11" t="s">
        <v>35</v>
      </c>
      <c r="F4430" s="11" t="s">
        <v>36</v>
      </c>
      <c r="G4430" s="11" t="s">
        <v>37</v>
      </c>
      <c r="H4430" s="11" t="s">
        <v>38</v>
      </c>
      <c r="I4430" s="11" t="s">
        <v>39</v>
      </c>
      <c r="J4430" s="11" t="s">
        <v>40</v>
      </c>
      <c r="K4430" s="11" t="s">
        <v>41</v>
      </c>
      <c r="L4430" s="11" t="s">
        <v>42</v>
      </c>
      <c r="M4430" s="11" t="s">
        <v>43</v>
      </c>
      <c r="N4430" s="11" t="s">
        <v>44</v>
      </c>
      <c r="O4430" s="11" t="s">
        <v>45</v>
      </c>
      <c r="P4430" s="11" t="s">
        <v>46</v>
      </c>
      <c r="Q4430" s="20" t="s">
        <v>36</v>
      </c>
      <c r="R4430" s="11" t="s">
        <v>47</v>
      </c>
    </row>
    <row r="4431" spans="2:21" s="27" customFormat="1" ht="12" x14ac:dyDescent="0.3">
      <c r="B4431" s="27">
        <v>41000</v>
      </c>
      <c r="C4431" s="27">
        <v>41000</v>
      </c>
      <c r="D4431" s="27">
        <v>41000</v>
      </c>
      <c r="E4431" s="27">
        <v>41000</v>
      </c>
      <c r="F4431" s="27">
        <f>SUM(B4431:E4431)</f>
        <v>164000</v>
      </c>
      <c r="G4431" s="27">
        <v>42200</v>
      </c>
      <c r="H4431" s="27">
        <v>42200</v>
      </c>
      <c r="I4431" s="27">
        <v>42200</v>
      </c>
      <c r="J4431" s="27">
        <v>42200</v>
      </c>
      <c r="K4431" s="27">
        <v>42200</v>
      </c>
      <c r="L4431" s="27">
        <v>42200</v>
      </c>
      <c r="M4431" s="27">
        <f>SUM(G4431:L4431)</f>
        <v>253200</v>
      </c>
      <c r="N4431" s="27">
        <f>SUM(M4431,F4431)</f>
        <v>417200</v>
      </c>
      <c r="O4431" s="27">
        <v>2400</v>
      </c>
      <c r="P4431" s="27">
        <v>29900</v>
      </c>
      <c r="Q4431" s="28">
        <f>SUM(O4431:P4431)</f>
        <v>32300</v>
      </c>
      <c r="R4431" s="27">
        <v>108600</v>
      </c>
      <c r="S4431" s="38">
        <f>M4431+Q4431-R4431</f>
        <v>176900</v>
      </c>
      <c r="T4431" s="38"/>
      <c r="U4431" s="38"/>
    </row>
    <row r="4453" spans="1:24" ht="18.75" customHeight="1" x14ac:dyDescent="0.5">
      <c r="A4453" s="32" t="s">
        <v>14</v>
      </c>
      <c r="B4453" s="32"/>
      <c r="C4453" s="32"/>
      <c r="D4453" s="32"/>
      <c r="E4453" s="32"/>
      <c r="F4453" s="32"/>
      <c r="G4453" s="32"/>
      <c r="H4453" s="32"/>
      <c r="I4453" s="32"/>
      <c r="J4453" s="32"/>
      <c r="K4453" s="32"/>
      <c r="L4453" s="32"/>
      <c r="M4453" s="32"/>
      <c r="N4453" s="32"/>
      <c r="O4453" s="32"/>
      <c r="P4453" s="32"/>
      <c r="Q4453" s="32"/>
      <c r="R4453" s="32"/>
      <c r="S4453" s="32"/>
      <c r="T4453" s="32"/>
      <c r="U4453" s="32"/>
      <c r="V4453" s="32"/>
      <c r="W4453" s="32"/>
      <c r="X4453" s="32"/>
    </row>
    <row r="4454" spans="1:24" ht="18.75" customHeight="1" x14ac:dyDescent="0.5">
      <c r="A4454" s="32">
        <f>A4425</f>
        <v>0</v>
      </c>
      <c r="B4454" s="32"/>
      <c r="C4454" s="32"/>
      <c r="D4454" s="32"/>
      <c r="E4454" s="32"/>
      <c r="F4454" s="32"/>
      <c r="G4454" s="32"/>
      <c r="H4454" s="32"/>
      <c r="I4454" s="32"/>
      <c r="J4454" s="32"/>
      <c r="K4454" s="32"/>
      <c r="L4454" s="32"/>
      <c r="M4454" s="32"/>
      <c r="N4454" s="32"/>
      <c r="O4454" s="32"/>
      <c r="P4454" s="32"/>
      <c r="Q4454" s="32"/>
      <c r="R4454" s="32"/>
      <c r="S4454" s="32"/>
      <c r="T4454" s="32"/>
      <c r="U4454" s="32"/>
      <c r="V4454" s="32"/>
      <c r="W4454" s="32"/>
      <c r="X4454" s="32"/>
    </row>
    <row r="4455" spans="1:24" ht="18.75" customHeight="1" x14ac:dyDescent="0.5">
      <c r="A4455" s="32" t="s">
        <v>23</v>
      </c>
      <c r="B4455" s="32"/>
      <c r="C4455" s="32"/>
      <c r="D4455" s="32"/>
      <c r="E4455" s="32"/>
      <c r="F4455" s="32"/>
      <c r="G4455" s="32"/>
      <c r="H4455" s="32"/>
      <c r="I4455" s="32"/>
      <c r="J4455" s="32"/>
      <c r="K4455" s="32"/>
      <c r="L4455" s="32"/>
      <c r="M4455" s="32"/>
      <c r="N4455" s="32"/>
      <c r="O4455" s="32"/>
      <c r="P4455" s="32"/>
      <c r="Q4455" s="32"/>
      <c r="R4455" s="32"/>
      <c r="S4455" s="32"/>
      <c r="T4455" s="32"/>
      <c r="U4455" s="32"/>
      <c r="V4455" s="32"/>
      <c r="W4455" s="32"/>
      <c r="X4455" s="32"/>
    </row>
    <row r="4456" spans="1:24" ht="21" customHeight="1" x14ac:dyDescent="0.5">
      <c r="A4456" s="10"/>
      <c r="B4456" s="10"/>
      <c r="C4456" s="33" t="s">
        <v>2</v>
      </c>
      <c r="D4456" s="34"/>
      <c r="E4456" s="34"/>
      <c r="F4456" s="34"/>
      <c r="G4456" s="34"/>
      <c r="H4456" s="32" t="s">
        <v>3</v>
      </c>
      <c r="I4456" s="32"/>
      <c r="J4456" s="32"/>
      <c r="K4456" s="32"/>
      <c r="L4456" s="32"/>
      <c r="M4456" s="32" t="s">
        <v>15</v>
      </c>
      <c r="N4456" s="32"/>
      <c r="O4456" s="32"/>
      <c r="P4456" s="32"/>
      <c r="Q4456" s="32"/>
      <c r="R4456" s="33" t="s">
        <v>1</v>
      </c>
      <c r="S4456" s="34"/>
      <c r="T4456" s="35"/>
      <c r="U4456" s="33" t="s">
        <v>4</v>
      </c>
      <c r="V4456" s="34"/>
      <c r="W4456" s="35"/>
      <c r="X4456" s="36" t="s">
        <v>18</v>
      </c>
    </row>
    <row r="4457" spans="1:24" s="15" customFormat="1" ht="50.25" customHeight="1" x14ac:dyDescent="0.35">
      <c r="A4457" s="12" t="s">
        <v>5</v>
      </c>
      <c r="B4457" s="12" t="s">
        <v>6</v>
      </c>
      <c r="C4457" s="12" t="s">
        <v>7</v>
      </c>
      <c r="D4457" s="12" t="s">
        <v>31</v>
      </c>
      <c r="E4457" s="12" t="s">
        <v>8</v>
      </c>
      <c r="F4457" s="12" t="s">
        <v>9</v>
      </c>
      <c r="G4457" s="12" t="s">
        <v>10</v>
      </c>
      <c r="H4457" s="12" t="s">
        <v>7</v>
      </c>
      <c r="I4457" s="12" t="s">
        <v>22</v>
      </c>
      <c r="J4457" s="12" t="s">
        <v>11</v>
      </c>
      <c r="K4457" s="12" t="s">
        <v>12</v>
      </c>
      <c r="L4457" s="12" t="s">
        <v>10</v>
      </c>
      <c r="M4457" s="12" t="s">
        <v>7</v>
      </c>
      <c r="N4457" s="12" t="s">
        <v>19</v>
      </c>
      <c r="O4457" s="12" t="s">
        <v>13</v>
      </c>
      <c r="P4457" s="12" t="s">
        <v>12</v>
      </c>
      <c r="Q4457" s="13" t="s">
        <v>16</v>
      </c>
      <c r="R4457" s="14" t="s">
        <v>2</v>
      </c>
      <c r="S4457" s="12" t="s">
        <v>3</v>
      </c>
      <c r="T4457" s="12" t="s">
        <v>17</v>
      </c>
      <c r="U4457" s="14" t="s">
        <v>2</v>
      </c>
      <c r="V4457" s="12" t="s">
        <v>3</v>
      </c>
      <c r="W4457" s="12" t="s">
        <v>17</v>
      </c>
      <c r="X4457" s="37"/>
    </row>
    <row r="4458" spans="1:24" s="22" customFormat="1" ht="18.75" customHeight="1" x14ac:dyDescent="0.35">
      <c r="A4458" s="3">
        <v>1</v>
      </c>
      <c r="B4458" s="3">
        <v>2</v>
      </c>
      <c r="C4458" s="3">
        <v>3</v>
      </c>
      <c r="D4458" s="3">
        <v>4</v>
      </c>
      <c r="E4458" s="3">
        <v>5</v>
      </c>
      <c r="F4458" s="3">
        <v>6</v>
      </c>
      <c r="G4458" s="3">
        <v>7</v>
      </c>
      <c r="H4458" s="3">
        <v>8</v>
      </c>
      <c r="I4458" s="3">
        <v>11</v>
      </c>
      <c r="J4458" s="3">
        <v>12</v>
      </c>
      <c r="K4458" s="3">
        <v>13</v>
      </c>
      <c r="L4458" s="3">
        <v>14</v>
      </c>
      <c r="M4458" s="3">
        <v>15</v>
      </c>
      <c r="N4458" s="3">
        <v>16</v>
      </c>
      <c r="O4458" s="3">
        <v>17</v>
      </c>
      <c r="P4458" s="3">
        <v>18</v>
      </c>
      <c r="Q4458" s="21">
        <v>19</v>
      </c>
      <c r="R4458" s="3">
        <v>20</v>
      </c>
      <c r="S4458" s="3">
        <v>21</v>
      </c>
      <c r="T4458" s="3">
        <v>22</v>
      </c>
      <c r="U4458" s="3">
        <v>23</v>
      </c>
      <c r="V4458" s="3">
        <v>24</v>
      </c>
      <c r="W4458" s="3">
        <v>25</v>
      </c>
      <c r="X4458" s="3">
        <v>26</v>
      </c>
    </row>
    <row r="4459" spans="1:24" s="18" customFormat="1" ht="18" customHeight="1" x14ac:dyDescent="0.35">
      <c r="A4459" s="2">
        <v>1</v>
      </c>
      <c r="B4459" s="16" t="s">
        <v>20</v>
      </c>
      <c r="C4459" s="17">
        <v>47600</v>
      </c>
      <c r="D4459" s="2">
        <f>ROUND(C4459*42/100,0)</f>
        <v>19992</v>
      </c>
      <c r="E4459" s="2">
        <f>ROUND(C4459*9/100,0)</f>
        <v>4284</v>
      </c>
      <c r="F4459" s="9">
        <v>1350</v>
      </c>
      <c r="G4459" s="2">
        <f>SUM(C4459:F4459)</f>
        <v>73226</v>
      </c>
      <c r="H4459" s="3">
        <v>0</v>
      </c>
      <c r="I4459" s="2">
        <f>ROUND(H4459*38/100,0)</f>
        <v>0</v>
      </c>
      <c r="J4459" s="2">
        <f>ROUND(H4459*9/100,0)</f>
        <v>0</v>
      </c>
      <c r="K4459" s="2">
        <v>0</v>
      </c>
      <c r="L4459" s="2">
        <f>SUM(H4459:K4459)</f>
        <v>0</v>
      </c>
      <c r="M4459" s="2">
        <f>C4459-H4459</f>
        <v>47600</v>
      </c>
      <c r="N4459" s="2">
        <f>D4459-I4459</f>
        <v>19992</v>
      </c>
      <c r="O4459" s="2">
        <f>E4459-J4459</f>
        <v>4284</v>
      </c>
      <c r="P4459" s="2">
        <f>F4459-K4459</f>
        <v>1350</v>
      </c>
      <c r="Q4459" s="4">
        <f>SUM(M4459:P4459)</f>
        <v>73226</v>
      </c>
      <c r="R4459" s="3">
        <v>0</v>
      </c>
      <c r="S4459" s="3">
        <v>0</v>
      </c>
      <c r="T4459" s="2">
        <f>R4459-S4459</f>
        <v>0</v>
      </c>
      <c r="U4459" s="2">
        <v>200</v>
      </c>
      <c r="V4459" s="2">
        <v>200</v>
      </c>
      <c r="W4459" s="2">
        <v>0</v>
      </c>
      <c r="X4459" s="2">
        <f>Q4459-T4459</f>
        <v>73226</v>
      </c>
    </row>
    <row r="4460" spans="1:24" s="18" customFormat="1" ht="18" customHeight="1" x14ac:dyDescent="0.35">
      <c r="A4460" s="2">
        <v>2</v>
      </c>
      <c r="B4460" s="16" t="s">
        <v>24</v>
      </c>
      <c r="C4460" s="1">
        <f>C4459</f>
        <v>47600</v>
      </c>
      <c r="D4460" s="2">
        <f t="shared" ref="D4460:D4464" si="88">ROUND(C4460*42/100,0)</f>
        <v>19992</v>
      </c>
      <c r="E4460" s="2">
        <f t="shared" ref="E4460:E4462" si="89">ROUND(C4460*9/100,0)</f>
        <v>4284</v>
      </c>
      <c r="F4460" s="2">
        <f>F4459</f>
        <v>1350</v>
      </c>
      <c r="G4460" s="2">
        <f t="shared" ref="G4460:G4464" si="90">SUM(C4460:F4460)</f>
        <v>73226</v>
      </c>
      <c r="H4460" s="3">
        <v>0</v>
      </c>
      <c r="I4460" s="2">
        <f t="shared" ref="I4460:I4464" si="91">ROUND(H4460*38/100,0)</f>
        <v>0</v>
      </c>
      <c r="J4460" s="2">
        <f t="shared" ref="J4460:J4464" si="92">ROUND(H4460*9/100,0)</f>
        <v>0</v>
      </c>
      <c r="K4460" s="2">
        <v>0</v>
      </c>
      <c r="L4460" s="2">
        <f t="shared" ref="L4460:L4463" si="93">SUM(H4460:K4460)</f>
        <v>0</v>
      </c>
      <c r="M4460" s="2">
        <f t="shared" ref="M4460:M4464" si="94">C4460-H4460</f>
        <v>47600</v>
      </c>
      <c r="N4460" s="2">
        <f t="shared" ref="N4460:N4464" si="95">D4460-I4460</f>
        <v>19992</v>
      </c>
      <c r="O4460" s="2">
        <f t="shared" ref="O4460:O4464" si="96">E4460-J4460</f>
        <v>4284</v>
      </c>
      <c r="P4460" s="2">
        <f t="shared" ref="P4460:P4464" si="97">F4460-K4460</f>
        <v>1350</v>
      </c>
      <c r="Q4460" s="4">
        <f t="shared" ref="Q4460:Q4464" si="98">SUM(M4460:P4460)</f>
        <v>73226</v>
      </c>
      <c r="R4460" s="3">
        <v>0</v>
      </c>
      <c r="S4460" s="3">
        <v>0</v>
      </c>
      <c r="T4460" s="2">
        <f t="shared" ref="T4460:T4461" si="99">R4460-S4460</f>
        <v>0</v>
      </c>
      <c r="U4460" s="2">
        <v>200</v>
      </c>
      <c r="V4460" s="2">
        <v>200</v>
      </c>
      <c r="W4460" s="2">
        <v>0</v>
      </c>
      <c r="X4460" s="2">
        <f t="shared" ref="X4460:X4464" si="100">Q4460-T4460</f>
        <v>73226</v>
      </c>
    </row>
    <row r="4461" spans="1:24" s="18" customFormat="1" ht="18" customHeight="1" x14ac:dyDescent="0.35">
      <c r="A4461" s="2">
        <v>3</v>
      </c>
      <c r="B4461" s="16" t="s">
        <v>25</v>
      </c>
      <c r="C4461" s="1">
        <f t="shared" ref="C4461:C4467" si="101">C4460</f>
        <v>47600</v>
      </c>
      <c r="D4461" s="2">
        <f t="shared" si="88"/>
        <v>19992</v>
      </c>
      <c r="E4461" s="2">
        <f t="shared" si="89"/>
        <v>4284</v>
      </c>
      <c r="F4461" s="2">
        <f t="shared" ref="F4461:F4467" si="102">F4460</f>
        <v>1350</v>
      </c>
      <c r="G4461" s="2">
        <f t="shared" si="90"/>
        <v>73226</v>
      </c>
      <c r="H4461" s="3">
        <v>0</v>
      </c>
      <c r="I4461" s="2">
        <f t="shared" si="91"/>
        <v>0</v>
      </c>
      <c r="J4461" s="2">
        <f t="shared" si="92"/>
        <v>0</v>
      </c>
      <c r="K4461" s="2">
        <v>0</v>
      </c>
      <c r="L4461" s="2">
        <f t="shared" si="93"/>
        <v>0</v>
      </c>
      <c r="M4461" s="2">
        <f t="shared" si="94"/>
        <v>47600</v>
      </c>
      <c r="N4461" s="2">
        <f t="shared" si="95"/>
        <v>19992</v>
      </c>
      <c r="O4461" s="2">
        <f t="shared" si="96"/>
        <v>4284</v>
      </c>
      <c r="P4461" s="2">
        <f t="shared" si="97"/>
        <v>1350</v>
      </c>
      <c r="Q4461" s="4">
        <f t="shared" si="98"/>
        <v>73226</v>
      </c>
      <c r="R4461" s="3">
        <v>0</v>
      </c>
      <c r="S4461" s="3">
        <v>0</v>
      </c>
      <c r="T4461" s="2">
        <f t="shared" si="99"/>
        <v>0</v>
      </c>
      <c r="U4461" s="2">
        <v>200</v>
      </c>
      <c r="V4461" s="2">
        <v>200</v>
      </c>
      <c r="W4461" s="2">
        <v>0</v>
      </c>
      <c r="X4461" s="2">
        <f t="shared" si="100"/>
        <v>73226</v>
      </c>
    </row>
    <row r="4462" spans="1:24" s="18" customFormat="1" ht="18" customHeight="1" x14ac:dyDescent="0.35">
      <c r="A4462" s="2">
        <v>4</v>
      </c>
      <c r="B4462" s="16" t="s">
        <v>21</v>
      </c>
      <c r="C4462" s="1">
        <f t="shared" si="101"/>
        <v>47600</v>
      </c>
      <c r="D4462" s="2">
        <f t="shared" si="88"/>
        <v>19992</v>
      </c>
      <c r="E4462" s="2">
        <f t="shared" si="89"/>
        <v>4284</v>
      </c>
      <c r="F4462" s="2">
        <f>F4461</f>
        <v>1350</v>
      </c>
      <c r="G4462" s="2">
        <f t="shared" si="90"/>
        <v>73226</v>
      </c>
      <c r="H4462" s="3">
        <v>0</v>
      </c>
      <c r="I4462" s="2">
        <f t="shared" si="91"/>
        <v>0</v>
      </c>
      <c r="J4462" s="2">
        <f t="shared" si="92"/>
        <v>0</v>
      </c>
      <c r="K4462" s="2">
        <v>0</v>
      </c>
      <c r="L4462" s="2">
        <f t="shared" si="93"/>
        <v>0</v>
      </c>
      <c r="M4462" s="2">
        <f t="shared" si="94"/>
        <v>47600</v>
      </c>
      <c r="N4462" s="2">
        <f t="shared" si="95"/>
        <v>19992</v>
      </c>
      <c r="O4462" s="2">
        <f t="shared" si="96"/>
        <v>4284</v>
      </c>
      <c r="P4462" s="2">
        <f t="shared" si="97"/>
        <v>1350</v>
      </c>
      <c r="Q4462" s="4">
        <f t="shared" si="98"/>
        <v>73226</v>
      </c>
      <c r="R4462" s="3">
        <v>0</v>
      </c>
      <c r="S4462" s="3">
        <v>0</v>
      </c>
      <c r="T4462" s="2">
        <f>R4462-S4462</f>
        <v>0</v>
      </c>
      <c r="U4462" s="2">
        <v>200</v>
      </c>
      <c r="V4462" s="2">
        <v>200</v>
      </c>
      <c r="W4462" s="2">
        <v>0</v>
      </c>
      <c r="X4462" s="2">
        <f t="shared" si="100"/>
        <v>73226</v>
      </c>
    </row>
    <row r="4463" spans="1:24" s="18" customFormat="1" ht="18" customHeight="1" x14ac:dyDescent="0.35">
      <c r="A4463" s="2">
        <v>5</v>
      </c>
      <c r="B4463" s="16" t="s">
        <v>26</v>
      </c>
      <c r="C4463" s="1">
        <v>49000</v>
      </c>
      <c r="D4463" s="2">
        <f t="shared" si="88"/>
        <v>20580</v>
      </c>
      <c r="E4463" s="2">
        <f>ROUND(C4463*9/100,0)</f>
        <v>4410</v>
      </c>
      <c r="F4463" s="2">
        <f t="shared" si="102"/>
        <v>1350</v>
      </c>
      <c r="G4463" s="2">
        <f t="shared" si="90"/>
        <v>75340</v>
      </c>
      <c r="H4463" s="3">
        <v>0</v>
      </c>
      <c r="I4463" s="2">
        <f t="shared" si="91"/>
        <v>0</v>
      </c>
      <c r="J4463" s="2">
        <f t="shared" si="92"/>
        <v>0</v>
      </c>
      <c r="K4463" s="2">
        <v>0</v>
      </c>
      <c r="L4463" s="2">
        <f t="shared" si="93"/>
        <v>0</v>
      </c>
      <c r="M4463" s="2">
        <f t="shared" si="94"/>
        <v>49000</v>
      </c>
      <c r="N4463" s="2">
        <f t="shared" si="95"/>
        <v>20580</v>
      </c>
      <c r="O4463" s="2">
        <f t="shared" si="96"/>
        <v>4410</v>
      </c>
      <c r="P4463" s="2">
        <f t="shared" si="97"/>
        <v>1350</v>
      </c>
      <c r="Q4463" s="4">
        <f t="shared" si="98"/>
        <v>75340</v>
      </c>
      <c r="R4463" s="3">
        <v>0</v>
      </c>
      <c r="S4463" s="3">
        <v>0</v>
      </c>
      <c r="T4463" s="2">
        <f t="shared" ref="T4463:T4464" si="103">R4463-S4463</f>
        <v>0</v>
      </c>
      <c r="U4463" s="2">
        <v>200</v>
      </c>
      <c r="V4463" s="2">
        <v>200</v>
      </c>
      <c r="W4463" s="2">
        <v>0</v>
      </c>
      <c r="X4463" s="2">
        <f t="shared" si="100"/>
        <v>75340</v>
      </c>
    </row>
    <row r="4464" spans="1:24" s="18" customFormat="1" ht="18" customHeight="1" x14ac:dyDescent="0.35">
      <c r="A4464" s="2">
        <v>6</v>
      </c>
      <c r="B4464" s="16" t="s">
        <v>27</v>
      </c>
      <c r="C4464" s="1">
        <f t="shared" si="101"/>
        <v>49000</v>
      </c>
      <c r="D4464" s="2">
        <f t="shared" si="88"/>
        <v>20580</v>
      </c>
      <c r="E4464" s="2">
        <f t="shared" ref="E4464" si="104">ROUND(C4464*9/100,0)</f>
        <v>4410</v>
      </c>
      <c r="F4464" s="2">
        <f t="shared" si="102"/>
        <v>1350</v>
      </c>
      <c r="G4464" s="2">
        <f t="shared" si="90"/>
        <v>75340</v>
      </c>
      <c r="H4464" s="3">
        <v>0</v>
      </c>
      <c r="I4464" s="2">
        <f t="shared" si="91"/>
        <v>0</v>
      </c>
      <c r="J4464" s="2">
        <f t="shared" si="92"/>
        <v>0</v>
      </c>
      <c r="K4464" s="2">
        <v>0</v>
      </c>
      <c r="L4464" s="2">
        <f>SUM(H4464:K4464)</f>
        <v>0</v>
      </c>
      <c r="M4464" s="2">
        <f t="shared" si="94"/>
        <v>49000</v>
      </c>
      <c r="N4464" s="2">
        <f t="shared" si="95"/>
        <v>20580</v>
      </c>
      <c r="O4464" s="2">
        <f t="shared" si="96"/>
        <v>4410</v>
      </c>
      <c r="P4464" s="2">
        <f t="shared" si="97"/>
        <v>1350</v>
      </c>
      <c r="Q4464" s="4">
        <f t="shared" si="98"/>
        <v>75340</v>
      </c>
      <c r="R4464" s="3">
        <v>0</v>
      </c>
      <c r="S4464" s="3">
        <v>0</v>
      </c>
      <c r="T4464" s="2">
        <f t="shared" si="103"/>
        <v>0</v>
      </c>
      <c r="U4464" s="2">
        <v>200</v>
      </c>
      <c r="V4464" s="2">
        <v>200</v>
      </c>
      <c r="W4464" s="2">
        <v>0</v>
      </c>
      <c r="X4464" s="2">
        <f t="shared" si="100"/>
        <v>75340</v>
      </c>
    </row>
    <row r="4465" spans="1:24" s="20" customFormat="1" ht="18" customHeight="1" x14ac:dyDescent="0.5">
      <c r="A4465" s="2">
        <v>7</v>
      </c>
      <c r="B4465" s="16" t="s">
        <v>28</v>
      </c>
      <c r="C4465" s="1">
        <f t="shared" si="101"/>
        <v>49000</v>
      </c>
      <c r="D4465" s="2">
        <f t="shared" ref="D4465:D4467" si="105">ROUND(C4465*42/100,0)</f>
        <v>20580</v>
      </c>
      <c r="E4465" s="2">
        <f t="shared" ref="E4465:E4467" si="106">ROUND(C4465*9/100,0)</f>
        <v>4410</v>
      </c>
      <c r="F4465" s="2">
        <f t="shared" si="102"/>
        <v>1350</v>
      </c>
      <c r="G4465" s="2">
        <f t="shared" ref="G4465:G4467" si="107">SUM(C4465:F4465)</f>
        <v>75340</v>
      </c>
      <c r="H4465" s="3">
        <v>0</v>
      </c>
      <c r="I4465" s="2">
        <f t="shared" ref="I4465:I4467" si="108">ROUND(H4465*38/100,0)</f>
        <v>0</v>
      </c>
      <c r="J4465" s="2">
        <f t="shared" ref="J4465:J4467" si="109">ROUND(H4465*9/100,0)</f>
        <v>0</v>
      </c>
      <c r="K4465" s="2">
        <v>0</v>
      </c>
      <c r="L4465" s="2">
        <f t="shared" ref="L4465:L4467" si="110">SUM(H4465:K4465)</f>
        <v>0</v>
      </c>
      <c r="M4465" s="2">
        <f t="shared" ref="M4465:M4467" si="111">C4465-H4465</f>
        <v>49000</v>
      </c>
      <c r="N4465" s="2">
        <f t="shared" ref="N4465:N4467" si="112">D4465-I4465</f>
        <v>20580</v>
      </c>
      <c r="O4465" s="2">
        <f t="shared" ref="O4465:O4467" si="113">E4465-J4465</f>
        <v>4410</v>
      </c>
      <c r="P4465" s="2">
        <f t="shared" ref="P4465:P4467" si="114">F4465-K4465</f>
        <v>1350</v>
      </c>
      <c r="Q4465" s="4">
        <f t="shared" ref="Q4465:Q4467" si="115">SUM(M4465:P4465)</f>
        <v>75340</v>
      </c>
      <c r="R4465" s="3">
        <v>0</v>
      </c>
      <c r="S4465" s="3">
        <v>0</v>
      </c>
      <c r="T4465" s="2">
        <f t="shared" ref="T4465:T4467" si="116">R4465-S4465</f>
        <v>0</v>
      </c>
      <c r="U4465" s="2">
        <v>200</v>
      </c>
      <c r="V4465" s="2">
        <v>200</v>
      </c>
      <c r="W4465" s="2">
        <v>0</v>
      </c>
      <c r="X4465" s="2">
        <f t="shared" ref="X4465:X4467" si="117">Q4465-T4465</f>
        <v>75340</v>
      </c>
    </row>
    <row r="4466" spans="1:24" s="20" customFormat="1" ht="18" customHeight="1" x14ac:dyDescent="0.5">
      <c r="A4466" s="2">
        <v>8</v>
      </c>
      <c r="B4466" s="16" t="s">
        <v>29</v>
      </c>
      <c r="C4466" s="1">
        <f t="shared" si="101"/>
        <v>49000</v>
      </c>
      <c r="D4466" s="2">
        <f t="shared" si="105"/>
        <v>20580</v>
      </c>
      <c r="E4466" s="2">
        <f t="shared" si="106"/>
        <v>4410</v>
      </c>
      <c r="F4466" s="2">
        <f t="shared" si="102"/>
        <v>1350</v>
      </c>
      <c r="G4466" s="2">
        <f t="shared" si="107"/>
        <v>75340</v>
      </c>
      <c r="H4466" s="3">
        <v>0</v>
      </c>
      <c r="I4466" s="2">
        <f t="shared" si="108"/>
        <v>0</v>
      </c>
      <c r="J4466" s="2">
        <f t="shared" si="109"/>
        <v>0</v>
      </c>
      <c r="K4466" s="2">
        <v>0</v>
      </c>
      <c r="L4466" s="2">
        <f t="shared" si="110"/>
        <v>0</v>
      </c>
      <c r="M4466" s="2">
        <f t="shared" si="111"/>
        <v>49000</v>
      </c>
      <c r="N4466" s="2">
        <f t="shared" si="112"/>
        <v>20580</v>
      </c>
      <c r="O4466" s="2">
        <f t="shared" si="113"/>
        <v>4410</v>
      </c>
      <c r="P4466" s="2">
        <f t="shared" si="114"/>
        <v>1350</v>
      </c>
      <c r="Q4466" s="4">
        <f t="shared" si="115"/>
        <v>75340</v>
      </c>
      <c r="R4466" s="3">
        <v>0</v>
      </c>
      <c r="S4466" s="3">
        <v>0</v>
      </c>
      <c r="T4466" s="2">
        <f t="shared" si="116"/>
        <v>0</v>
      </c>
      <c r="U4466" s="2">
        <v>200</v>
      </c>
      <c r="V4466" s="2">
        <v>200</v>
      </c>
      <c r="W4466" s="2">
        <v>0</v>
      </c>
      <c r="X4466" s="2">
        <f t="shared" si="117"/>
        <v>75340</v>
      </c>
    </row>
    <row r="4467" spans="1:24" s="20" customFormat="1" ht="18.75" customHeight="1" x14ac:dyDescent="0.5">
      <c r="A4467" s="2">
        <v>9</v>
      </c>
      <c r="B4467" s="23" t="s">
        <v>30</v>
      </c>
      <c r="C4467" s="1">
        <f t="shared" si="101"/>
        <v>49000</v>
      </c>
      <c r="D4467" s="2">
        <f t="shared" si="105"/>
        <v>20580</v>
      </c>
      <c r="E4467" s="2">
        <f t="shared" si="106"/>
        <v>4410</v>
      </c>
      <c r="F4467" s="2">
        <f t="shared" si="102"/>
        <v>1350</v>
      </c>
      <c r="G4467" s="2">
        <f t="shared" si="107"/>
        <v>75340</v>
      </c>
      <c r="H4467" s="3">
        <v>0</v>
      </c>
      <c r="I4467" s="2">
        <f t="shared" si="108"/>
        <v>0</v>
      </c>
      <c r="J4467" s="2">
        <f t="shared" si="109"/>
        <v>0</v>
      </c>
      <c r="K4467" s="2">
        <v>0</v>
      </c>
      <c r="L4467" s="2">
        <f t="shared" si="110"/>
        <v>0</v>
      </c>
      <c r="M4467" s="2">
        <f t="shared" si="111"/>
        <v>49000</v>
      </c>
      <c r="N4467" s="2">
        <f t="shared" si="112"/>
        <v>20580</v>
      </c>
      <c r="O4467" s="2">
        <f t="shared" si="113"/>
        <v>4410</v>
      </c>
      <c r="P4467" s="2">
        <f t="shared" si="114"/>
        <v>1350</v>
      </c>
      <c r="Q4467" s="4">
        <f t="shared" si="115"/>
        <v>75340</v>
      </c>
      <c r="R4467" s="3">
        <v>0</v>
      </c>
      <c r="S4467" s="3">
        <v>0</v>
      </c>
      <c r="T4467" s="2">
        <f t="shared" si="116"/>
        <v>0</v>
      </c>
      <c r="U4467" s="2">
        <v>200</v>
      </c>
      <c r="V4467" s="2">
        <v>200</v>
      </c>
      <c r="W4467" s="2">
        <v>0</v>
      </c>
      <c r="X4467" s="2">
        <f t="shared" si="117"/>
        <v>75340</v>
      </c>
    </row>
    <row r="4468" spans="1:24" s="20" customFormat="1" ht="18.75" customHeight="1" x14ac:dyDescent="0.5">
      <c r="A4468" s="39" t="s">
        <v>0</v>
      </c>
      <c r="B4468" s="39"/>
      <c r="C4468" s="5">
        <f>SUM(C4459:C4467)</f>
        <v>435400</v>
      </c>
      <c r="D4468" s="5">
        <f t="shared" ref="D4468:X4468" si="118">SUM(D4459:D4467)</f>
        <v>182868</v>
      </c>
      <c r="E4468" s="5">
        <f t="shared" si="118"/>
        <v>39186</v>
      </c>
      <c r="F4468" s="5">
        <f t="shared" si="118"/>
        <v>12150</v>
      </c>
      <c r="G4468" s="5">
        <f t="shared" si="118"/>
        <v>669604</v>
      </c>
      <c r="H4468" s="5">
        <f t="shared" si="118"/>
        <v>0</v>
      </c>
      <c r="I4468" s="5">
        <f t="shared" si="118"/>
        <v>0</v>
      </c>
      <c r="J4468" s="5">
        <f t="shared" si="118"/>
        <v>0</v>
      </c>
      <c r="K4468" s="5">
        <f t="shared" si="118"/>
        <v>0</v>
      </c>
      <c r="L4468" s="5">
        <f t="shared" si="118"/>
        <v>0</v>
      </c>
      <c r="M4468" s="5">
        <f t="shared" si="118"/>
        <v>435400</v>
      </c>
      <c r="N4468" s="5">
        <f t="shared" si="118"/>
        <v>182868</v>
      </c>
      <c r="O4468" s="5">
        <f t="shared" si="118"/>
        <v>39186</v>
      </c>
      <c r="P4468" s="5">
        <f t="shared" si="118"/>
        <v>12150</v>
      </c>
      <c r="Q4468" s="5">
        <f t="shared" si="118"/>
        <v>669604</v>
      </c>
      <c r="R4468" s="5">
        <f t="shared" si="118"/>
        <v>0</v>
      </c>
      <c r="S4468" s="5">
        <f t="shared" si="118"/>
        <v>0</v>
      </c>
      <c r="T4468" s="5">
        <f t="shared" si="118"/>
        <v>0</v>
      </c>
      <c r="U4468" s="5">
        <f t="shared" si="118"/>
        <v>1800</v>
      </c>
      <c r="V4468" s="5">
        <f t="shared" si="118"/>
        <v>1800</v>
      </c>
      <c r="W4468" s="5">
        <f t="shared" si="118"/>
        <v>0</v>
      </c>
      <c r="X4468" s="5">
        <f t="shared" si="118"/>
        <v>669604</v>
      </c>
    </row>
    <row r="4469" spans="1:24" s="20" customFormat="1" ht="18.75" customHeight="1" x14ac:dyDescent="0.5">
      <c r="A4469" s="24"/>
      <c r="B4469" s="24"/>
      <c r="C4469" s="25"/>
      <c r="D4469" s="25"/>
      <c r="E4469" s="25"/>
      <c r="F4469" s="25"/>
      <c r="G4469" s="25"/>
      <c r="H4469" s="25"/>
      <c r="I4469" s="25"/>
      <c r="J4469" s="25"/>
      <c r="K4469" s="25"/>
      <c r="L4469" s="25"/>
      <c r="M4469" s="25"/>
      <c r="N4469" s="25"/>
      <c r="O4469" s="25"/>
      <c r="P4469" s="25"/>
      <c r="Q4469" s="25"/>
      <c r="R4469" s="25"/>
      <c r="S4469" s="25"/>
      <c r="T4469" s="25"/>
      <c r="U4469" s="25"/>
      <c r="V4469" s="25"/>
      <c r="W4469" s="25"/>
      <c r="X4469" s="26"/>
    </row>
  </sheetData>
  <sheetProtection algorithmName="SHA-512" hashValue="g1q8bKBerh/F/vFdSOQfYseKHXrxbh4DwDKkYmZnP2E98hOvCfLClZ9z/PCgHbJb93zB/0jdmn4z+sabXej3nQ==" saltValue="UguHZKpQuuWcbxG6PZgR2Q==" spinCount="100000" sheet="1" objects="1" scenarios="1"/>
  <mergeCells count="27">
    <mergeCell ref="S4431:U4431"/>
    <mergeCell ref="A12:X12"/>
    <mergeCell ref="U4:W4"/>
    <mergeCell ref="X4:X5"/>
    <mergeCell ref="A17:B17"/>
    <mergeCell ref="A10:B10"/>
    <mergeCell ref="A11:X11"/>
    <mergeCell ref="A19:X19"/>
    <mergeCell ref="A20:X20"/>
    <mergeCell ref="A25:B25"/>
    <mergeCell ref="A1:X1"/>
    <mergeCell ref="A2:X2"/>
    <mergeCell ref="A3:X3"/>
    <mergeCell ref="C4:G4"/>
    <mergeCell ref="H4:L4"/>
    <mergeCell ref="M4:Q4"/>
    <mergeCell ref="R4:T4"/>
    <mergeCell ref="A4468:B4468"/>
    <mergeCell ref="A4453:X4453"/>
    <mergeCell ref="A4454:X4454"/>
    <mergeCell ref="A4455:X4455"/>
    <mergeCell ref="C4456:G4456"/>
    <mergeCell ref="H4456:L4456"/>
    <mergeCell ref="M4456:Q4456"/>
    <mergeCell ref="R4456:T4456"/>
    <mergeCell ref="U4456:W4456"/>
    <mergeCell ref="X4456:X4457"/>
  </mergeCells>
  <pageMargins left="0.7" right="0.2" top="0" bottom="0.2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97E20-4AB8-4375-AE3D-1CAF6B4C90B3}">
  <dimension ref="A1:Y4425"/>
  <sheetViews>
    <sheetView view="pageBreakPreview" zoomScaleNormal="100" zoomScaleSheetLayoutView="100" workbookViewId="0">
      <selection activeCell="C21" sqref="C21"/>
    </sheetView>
  </sheetViews>
  <sheetFormatPr defaultColWidth="9.1796875" defaultRowHeight="21" x14ac:dyDescent="0.5"/>
  <cols>
    <col min="1" max="1" width="3.54296875" style="11" customWidth="1"/>
    <col min="2" max="3" width="5.7265625" style="11" customWidth="1"/>
    <col min="4" max="4" width="6" style="11" customWidth="1"/>
    <col min="5" max="5" width="6.453125" style="11" customWidth="1"/>
    <col min="6" max="6" width="4.7265625" style="11" customWidth="1"/>
    <col min="7" max="7" width="7.1796875" style="11" customWidth="1"/>
    <col min="8" max="8" width="5.81640625" style="11" customWidth="1"/>
    <col min="9" max="9" width="6.453125" style="11" customWidth="1"/>
    <col min="10" max="11" width="5.453125" style="11" customWidth="1"/>
    <col min="12" max="12" width="7.26953125" style="11" customWidth="1"/>
    <col min="13" max="14" width="5.54296875" style="11" customWidth="1"/>
    <col min="15" max="15" width="5.26953125" style="11" customWidth="1"/>
    <col min="16" max="16" width="4.7265625" style="11" customWidth="1"/>
    <col min="17" max="17" width="5" style="20" customWidth="1"/>
    <col min="18" max="18" width="5.7265625" style="11" customWidth="1"/>
    <col min="19" max="19" width="5.1796875" style="11" customWidth="1"/>
    <col min="20" max="20" width="6" style="11" customWidth="1"/>
    <col min="21" max="21" width="4.1796875" style="11" customWidth="1"/>
    <col min="22" max="22" width="4.26953125" style="11" customWidth="1"/>
    <col min="23" max="23" width="3.7265625" style="11" customWidth="1"/>
    <col min="24" max="24" width="6" style="11" customWidth="1"/>
    <col min="25" max="16384" width="9.1796875" style="11"/>
  </cols>
  <sheetData>
    <row r="1" spans="1:25" ht="20.149999999999999" customHeight="1" x14ac:dyDescent="0.5">
      <c r="A1" s="31" t="s">
        <v>48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25" ht="20.149999999999999" customHeight="1" x14ac:dyDescent="0.5">
      <c r="A2" s="32" t="s">
        <v>58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</row>
    <row r="3" spans="1:25" ht="20.149999999999999" customHeight="1" x14ac:dyDescent="0.5">
      <c r="A3" s="31" t="s">
        <v>49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</row>
    <row r="4" spans="1:25" ht="21" customHeight="1" x14ac:dyDescent="0.5">
      <c r="A4" s="10"/>
      <c r="B4" s="10"/>
      <c r="C4" s="33" t="s">
        <v>2</v>
      </c>
      <c r="D4" s="34"/>
      <c r="E4" s="34"/>
      <c r="F4" s="34"/>
      <c r="G4" s="34"/>
      <c r="H4" s="32" t="s">
        <v>3</v>
      </c>
      <c r="I4" s="32"/>
      <c r="J4" s="32"/>
      <c r="K4" s="32"/>
      <c r="L4" s="32"/>
      <c r="M4" s="32" t="s">
        <v>15</v>
      </c>
      <c r="N4" s="32"/>
      <c r="O4" s="32"/>
      <c r="P4" s="32"/>
      <c r="Q4" s="32"/>
      <c r="R4" s="33" t="s">
        <v>57</v>
      </c>
      <c r="S4" s="34"/>
      <c r="T4" s="35"/>
      <c r="U4" s="33" t="s">
        <v>4</v>
      </c>
      <c r="V4" s="34"/>
      <c r="W4" s="35"/>
      <c r="X4" s="36" t="s">
        <v>18</v>
      </c>
    </row>
    <row r="5" spans="1:25" s="15" customFormat="1" ht="50.25" customHeight="1" x14ac:dyDescent="0.35">
      <c r="A5" s="12" t="s">
        <v>5</v>
      </c>
      <c r="B5" s="12" t="s">
        <v>6</v>
      </c>
      <c r="C5" s="12" t="s">
        <v>7</v>
      </c>
      <c r="D5" s="12" t="s">
        <v>54</v>
      </c>
      <c r="E5" s="12" t="s">
        <v>53</v>
      </c>
      <c r="F5" s="12" t="s">
        <v>9</v>
      </c>
      <c r="G5" s="12" t="s">
        <v>10</v>
      </c>
      <c r="H5" s="12" t="s">
        <v>7</v>
      </c>
      <c r="I5" s="12" t="s">
        <v>55</v>
      </c>
      <c r="J5" s="12" t="s">
        <v>51</v>
      </c>
      <c r="K5" s="12" t="s">
        <v>12</v>
      </c>
      <c r="L5" s="12" t="s">
        <v>10</v>
      </c>
      <c r="M5" s="12" t="s">
        <v>7</v>
      </c>
      <c r="N5" s="12" t="s">
        <v>56</v>
      </c>
      <c r="O5" s="12" t="s">
        <v>13</v>
      </c>
      <c r="P5" s="12" t="s">
        <v>12</v>
      </c>
      <c r="Q5" s="13" t="s">
        <v>16</v>
      </c>
      <c r="R5" s="14" t="s">
        <v>2</v>
      </c>
      <c r="S5" s="12" t="s">
        <v>3</v>
      </c>
      <c r="T5" s="12" t="s">
        <v>17</v>
      </c>
      <c r="U5" s="14" t="s">
        <v>2</v>
      </c>
      <c r="V5" s="12" t="s">
        <v>3</v>
      </c>
      <c r="W5" s="12" t="s">
        <v>17</v>
      </c>
      <c r="X5" s="37"/>
    </row>
    <row r="6" spans="1:25" s="18" customFormat="1" ht="18" customHeight="1" x14ac:dyDescent="0.35">
      <c r="A6" s="2">
        <v>1</v>
      </c>
      <c r="B6" s="16" t="s">
        <v>59</v>
      </c>
      <c r="C6" s="29">
        <v>70000</v>
      </c>
      <c r="D6" s="2">
        <f>ROUND(C6*58/100,0)</f>
        <v>40600</v>
      </c>
      <c r="E6" s="2">
        <f>ROUND(C6*10/100,0)</f>
        <v>7000</v>
      </c>
      <c r="F6" s="30">
        <v>1350</v>
      </c>
      <c r="G6" s="2">
        <f>SUM(C6:F6)</f>
        <v>118950</v>
      </c>
      <c r="H6" s="3">
        <f>C6</f>
        <v>70000</v>
      </c>
      <c r="I6" s="2">
        <f>ROUND(H6*55/100,0)</f>
        <v>38500</v>
      </c>
      <c r="J6" s="2">
        <f>ROUND(H6*10/100,0)</f>
        <v>7000</v>
      </c>
      <c r="K6" s="2">
        <f>F6</f>
        <v>1350</v>
      </c>
      <c r="L6" s="2">
        <f>SUM(H6:K6)</f>
        <v>116850</v>
      </c>
      <c r="M6" s="2">
        <f>C6-H6</f>
        <v>0</v>
      </c>
      <c r="N6" s="2">
        <f>D6-I6</f>
        <v>2100</v>
      </c>
      <c r="O6" s="6">
        <f>E6-J6</f>
        <v>0</v>
      </c>
      <c r="P6" s="2">
        <f>F6-K6</f>
        <v>0</v>
      </c>
      <c r="Q6" s="4">
        <f>SUM(M6:P6)</f>
        <v>2100</v>
      </c>
      <c r="R6" s="3">
        <f>ROUND((C6+D6)*10/100,0)</f>
        <v>11060</v>
      </c>
      <c r="S6" s="3">
        <f>ROUND((H6+I6)*10/100,0)</f>
        <v>10850</v>
      </c>
      <c r="T6" s="2">
        <f>R6-S6</f>
        <v>210</v>
      </c>
      <c r="U6" s="2">
        <v>200</v>
      </c>
      <c r="V6" s="2">
        <v>200</v>
      </c>
      <c r="W6" s="2">
        <v>0</v>
      </c>
      <c r="X6" s="7">
        <f>Q6-T6</f>
        <v>1890</v>
      </c>
    </row>
    <row r="7" spans="1:25" s="18" customFormat="1" ht="18" customHeight="1" x14ac:dyDescent="0.35">
      <c r="A7" s="2">
        <v>2</v>
      </c>
      <c r="B7" s="16" t="s">
        <v>60</v>
      </c>
      <c r="C7" s="1">
        <f>C6</f>
        <v>70000</v>
      </c>
      <c r="D7" s="2">
        <f t="shared" ref="D7:D9" si="0">ROUND(C7*58/100,0)</f>
        <v>40600</v>
      </c>
      <c r="E7" s="2">
        <f t="shared" ref="E7:E9" si="1">ROUND(C7*10/100,0)</f>
        <v>7000</v>
      </c>
      <c r="F7" s="2">
        <f>F6</f>
        <v>1350</v>
      </c>
      <c r="G7" s="2">
        <f t="shared" ref="G7:G9" si="2">SUM(C7:F7)</f>
        <v>118950</v>
      </c>
      <c r="H7" s="3">
        <f t="shared" ref="H7:H9" si="3">C7</f>
        <v>70000</v>
      </c>
      <c r="I7" s="2">
        <f t="shared" ref="I7:I9" si="4">ROUND(H7*55/100,0)</f>
        <v>38500</v>
      </c>
      <c r="J7" s="2">
        <f t="shared" ref="J7:J9" si="5">ROUND(H7*10/100,0)</f>
        <v>7000</v>
      </c>
      <c r="K7" s="2">
        <f t="shared" ref="K7:K9" si="6">F7</f>
        <v>1350</v>
      </c>
      <c r="L7" s="2">
        <f t="shared" ref="L7:L9" si="7">SUM(H7:K7)</f>
        <v>116850</v>
      </c>
      <c r="M7" s="2">
        <f t="shared" ref="M7:P9" si="8">C7-H7</f>
        <v>0</v>
      </c>
      <c r="N7" s="2">
        <f t="shared" si="8"/>
        <v>2100</v>
      </c>
      <c r="O7" s="6">
        <f t="shared" si="8"/>
        <v>0</v>
      </c>
      <c r="P7" s="2">
        <f t="shared" si="8"/>
        <v>0</v>
      </c>
      <c r="Q7" s="4">
        <f t="shared" ref="Q7:Q9" si="9">SUM(M7:P7)</f>
        <v>2100</v>
      </c>
      <c r="R7" s="3">
        <f t="shared" ref="R7:R9" si="10">ROUND((C7+D7)*10/100,0)</f>
        <v>11060</v>
      </c>
      <c r="S7" s="3">
        <f t="shared" ref="S7:S9" si="11">ROUND((H7+I7)*10/100,0)</f>
        <v>10850</v>
      </c>
      <c r="T7" s="2">
        <f t="shared" ref="T7:T9" si="12">R7-S7</f>
        <v>210</v>
      </c>
      <c r="U7" s="2">
        <v>200</v>
      </c>
      <c r="V7" s="2">
        <v>200</v>
      </c>
      <c r="W7" s="2">
        <v>0</v>
      </c>
      <c r="X7" s="7">
        <f t="shared" ref="X7:X9" si="13">Q7-T7</f>
        <v>1890</v>
      </c>
    </row>
    <row r="8" spans="1:25" s="18" customFormat="1" ht="18" customHeight="1" x14ac:dyDescent="0.35">
      <c r="A8" s="2">
        <v>3</v>
      </c>
      <c r="B8" s="16" t="s">
        <v>61</v>
      </c>
      <c r="C8" s="1">
        <f t="shared" ref="C8:C9" si="14">C7</f>
        <v>70000</v>
      </c>
      <c r="D8" s="2">
        <f t="shared" si="0"/>
        <v>40600</v>
      </c>
      <c r="E8" s="2">
        <f>ROUND(C8*10/100,0)</f>
        <v>7000</v>
      </c>
      <c r="F8" s="2">
        <f t="shared" ref="F8" si="15">F7</f>
        <v>1350</v>
      </c>
      <c r="G8" s="2">
        <f t="shared" si="2"/>
        <v>118950</v>
      </c>
      <c r="H8" s="3">
        <f t="shared" si="3"/>
        <v>70000</v>
      </c>
      <c r="I8" s="2">
        <f t="shared" si="4"/>
        <v>38500</v>
      </c>
      <c r="J8" s="2">
        <f t="shared" si="5"/>
        <v>7000</v>
      </c>
      <c r="K8" s="2">
        <f t="shared" si="6"/>
        <v>1350</v>
      </c>
      <c r="L8" s="2">
        <f t="shared" si="7"/>
        <v>116850</v>
      </c>
      <c r="M8" s="2">
        <f t="shared" si="8"/>
        <v>0</v>
      </c>
      <c r="N8" s="2">
        <f t="shared" si="8"/>
        <v>2100</v>
      </c>
      <c r="O8" s="6">
        <f t="shared" si="8"/>
        <v>0</v>
      </c>
      <c r="P8" s="2">
        <f t="shared" si="8"/>
        <v>0</v>
      </c>
      <c r="Q8" s="4">
        <f t="shared" si="9"/>
        <v>2100</v>
      </c>
      <c r="R8" s="3">
        <f t="shared" si="10"/>
        <v>11060</v>
      </c>
      <c r="S8" s="3">
        <f t="shared" si="11"/>
        <v>10850</v>
      </c>
      <c r="T8" s="2">
        <f t="shared" si="12"/>
        <v>210</v>
      </c>
      <c r="U8" s="2">
        <v>200</v>
      </c>
      <c r="V8" s="2">
        <v>200</v>
      </c>
      <c r="W8" s="2">
        <v>0</v>
      </c>
      <c r="X8" s="7">
        <f t="shared" si="13"/>
        <v>1890</v>
      </c>
    </row>
    <row r="9" spans="1:25" s="18" customFormat="1" ht="18" customHeight="1" x14ac:dyDescent="0.35">
      <c r="A9" s="2"/>
      <c r="B9" s="16"/>
      <c r="C9" s="1"/>
      <c r="D9" s="2"/>
      <c r="E9" s="2"/>
      <c r="F9" s="2"/>
      <c r="G9" s="2"/>
      <c r="H9" s="3"/>
      <c r="I9" s="2"/>
      <c r="J9" s="2"/>
      <c r="K9" s="2"/>
      <c r="L9" s="2"/>
      <c r="M9" s="2"/>
      <c r="N9" s="2"/>
      <c r="O9" s="6"/>
      <c r="P9" s="2"/>
      <c r="Q9" s="4"/>
      <c r="R9" s="3"/>
      <c r="S9" s="3"/>
      <c r="T9" s="2"/>
      <c r="U9" s="2"/>
      <c r="V9" s="2"/>
      <c r="W9" s="2"/>
      <c r="X9" s="7"/>
    </row>
    <row r="10" spans="1:25" s="20" customFormat="1" ht="18" customHeight="1" x14ac:dyDescent="0.5">
      <c r="A10" s="39" t="s">
        <v>0</v>
      </c>
      <c r="B10" s="39"/>
      <c r="C10" s="5">
        <f>SUM(C6:C9)</f>
        <v>210000</v>
      </c>
      <c r="D10" s="5">
        <f t="shared" ref="D10:X10" si="16">SUM(D6:D9)</f>
        <v>121800</v>
      </c>
      <c r="E10" s="5">
        <f t="shared" si="16"/>
        <v>21000</v>
      </c>
      <c r="F10" s="5">
        <f t="shared" si="16"/>
        <v>4050</v>
      </c>
      <c r="G10" s="5">
        <f t="shared" si="16"/>
        <v>356850</v>
      </c>
      <c r="H10" s="5">
        <f t="shared" si="16"/>
        <v>210000</v>
      </c>
      <c r="I10" s="5">
        <f t="shared" si="16"/>
        <v>115500</v>
      </c>
      <c r="J10" s="5">
        <f t="shared" si="16"/>
        <v>21000</v>
      </c>
      <c r="K10" s="5">
        <f t="shared" si="16"/>
        <v>4050</v>
      </c>
      <c r="L10" s="5">
        <f t="shared" si="16"/>
        <v>350550</v>
      </c>
      <c r="M10" s="5">
        <f t="shared" si="16"/>
        <v>0</v>
      </c>
      <c r="N10" s="5">
        <f t="shared" si="16"/>
        <v>6300</v>
      </c>
      <c r="O10" s="5">
        <f t="shared" si="16"/>
        <v>0</v>
      </c>
      <c r="P10" s="5">
        <f t="shared" si="16"/>
        <v>0</v>
      </c>
      <c r="Q10" s="5">
        <f t="shared" si="16"/>
        <v>6300</v>
      </c>
      <c r="R10" s="5">
        <f t="shared" si="16"/>
        <v>33180</v>
      </c>
      <c r="S10" s="5">
        <f t="shared" si="16"/>
        <v>32550</v>
      </c>
      <c r="T10" s="5">
        <f t="shared" si="16"/>
        <v>630</v>
      </c>
      <c r="U10" s="5">
        <f t="shared" si="16"/>
        <v>600</v>
      </c>
      <c r="V10" s="5">
        <f t="shared" si="16"/>
        <v>600</v>
      </c>
      <c r="W10" s="5">
        <f t="shared" si="16"/>
        <v>0</v>
      </c>
      <c r="X10" s="8">
        <f t="shared" si="16"/>
        <v>5670</v>
      </c>
      <c r="Y10" s="19">
        <f>ROUND(C10*3/100,0)-T10</f>
        <v>5670</v>
      </c>
    </row>
    <row r="11" spans="1:25" s="20" customFormat="1" ht="18" customHeight="1" x14ac:dyDescent="0.5">
      <c r="A11" s="40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2"/>
    </row>
    <row r="12" spans="1:25" ht="20.149999999999999" customHeight="1" x14ac:dyDescent="0.5">
      <c r="A12" s="43" t="s">
        <v>50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</row>
    <row r="13" spans="1:25" s="18" customFormat="1" ht="18" customHeight="1" x14ac:dyDescent="0.35">
      <c r="A13" s="2">
        <v>1</v>
      </c>
      <c r="B13" s="16" t="s">
        <v>59</v>
      </c>
      <c r="C13" s="29">
        <v>70000</v>
      </c>
      <c r="D13" s="2">
        <f>ROUND(C13*58/100,0)</f>
        <v>40600</v>
      </c>
      <c r="E13" s="2">
        <f>ROUND(C13*10/100,0)</f>
        <v>7000</v>
      </c>
      <c r="F13" s="30">
        <v>0</v>
      </c>
      <c r="G13" s="2">
        <f>SUM(C13:F13)</f>
        <v>117600</v>
      </c>
      <c r="H13" s="3">
        <f>C13</f>
        <v>70000</v>
      </c>
      <c r="I13" s="2">
        <f>ROUND(H13*55/100,0)</f>
        <v>38500</v>
      </c>
      <c r="J13" s="2">
        <f>ROUND(H13*10/100,0)</f>
        <v>7000</v>
      </c>
      <c r="K13" s="2">
        <f>F13</f>
        <v>0</v>
      </c>
      <c r="L13" s="2">
        <f>SUM(H13:K13)</f>
        <v>115500</v>
      </c>
      <c r="M13" s="2">
        <f>C13-H13</f>
        <v>0</v>
      </c>
      <c r="N13" s="2">
        <f>D13-I13</f>
        <v>2100</v>
      </c>
      <c r="O13" s="6">
        <f>E13-J13</f>
        <v>0</v>
      </c>
      <c r="P13" s="2">
        <f>F13-K13</f>
        <v>0</v>
      </c>
      <c r="Q13" s="4">
        <f>SUM(M13:P13)</f>
        <v>2100</v>
      </c>
      <c r="R13" s="3">
        <f>ROUND((C13+D13)*10/100,0)</f>
        <v>11060</v>
      </c>
      <c r="S13" s="3">
        <f>ROUND((H13+I13)*10/100,0)</f>
        <v>10850</v>
      </c>
      <c r="T13" s="2">
        <f>R13-S13</f>
        <v>210</v>
      </c>
      <c r="U13" s="2">
        <v>200</v>
      </c>
      <c r="V13" s="2">
        <v>200</v>
      </c>
      <c r="W13" s="2">
        <v>0</v>
      </c>
      <c r="X13" s="7">
        <f>Q13-T13</f>
        <v>1890</v>
      </c>
    </row>
    <row r="14" spans="1:25" s="18" customFormat="1" ht="18" customHeight="1" x14ac:dyDescent="0.35">
      <c r="A14" s="2">
        <v>2</v>
      </c>
      <c r="B14" s="16" t="s">
        <v>60</v>
      </c>
      <c r="C14" s="1">
        <f>C13</f>
        <v>70000</v>
      </c>
      <c r="D14" s="2">
        <f t="shared" ref="D14:D16" si="17">ROUND(C14*58/100,0)</f>
        <v>40600</v>
      </c>
      <c r="E14" s="2">
        <f t="shared" ref="E14" si="18">ROUND(C14*10/100,0)</f>
        <v>7000</v>
      </c>
      <c r="F14" s="2">
        <f>F13</f>
        <v>0</v>
      </c>
      <c r="G14" s="2">
        <f t="shared" ref="G14:G16" si="19">SUM(C14:F14)</f>
        <v>117600</v>
      </c>
      <c r="H14" s="3">
        <f t="shared" ref="H14:H16" si="20">C14</f>
        <v>70000</v>
      </c>
      <c r="I14" s="2">
        <f t="shared" ref="I14:I16" si="21">ROUND(H14*55/100,0)</f>
        <v>38500</v>
      </c>
      <c r="J14" s="2">
        <f t="shared" ref="J14:J16" si="22">ROUND(H14*10/100,0)</f>
        <v>7000</v>
      </c>
      <c r="K14" s="2">
        <f t="shared" ref="K14:K16" si="23">F14</f>
        <v>0</v>
      </c>
      <c r="L14" s="2">
        <f t="shared" ref="L14:L16" si="24">SUM(H14:K14)</f>
        <v>115500</v>
      </c>
      <c r="M14" s="2">
        <f t="shared" ref="M14:M16" si="25">C14-H14</f>
        <v>0</v>
      </c>
      <c r="N14" s="2">
        <f t="shared" ref="N14:N16" si="26">D14-I14</f>
        <v>2100</v>
      </c>
      <c r="O14" s="6">
        <f t="shared" ref="O14:O16" si="27">E14-J14</f>
        <v>0</v>
      </c>
      <c r="P14" s="2">
        <f t="shared" ref="P14:P16" si="28">F14-K14</f>
        <v>0</v>
      </c>
      <c r="Q14" s="4">
        <f t="shared" ref="Q14:Q16" si="29">SUM(M14:P14)</f>
        <v>2100</v>
      </c>
      <c r="R14" s="3">
        <f t="shared" ref="R14:R16" si="30">ROUND((C14+D14)*10/100,0)</f>
        <v>11060</v>
      </c>
      <c r="S14" s="3">
        <f t="shared" ref="S14:S16" si="31">ROUND((H14+I14)*10/100,0)</f>
        <v>10850</v>
      </c>
      <c r="T14" s="2">
        <f t="shared" ref="T14:T16" si="32">R14-S14</f>
        <v>210</v>
      </c>
      <c r="U14" s="2">
        <v>200</v>
      </c>
      <c r="V14" s="2">
        <v>200</v>
      </c>
      <c r="W14" s="2">
        <v>0</v>
      </c>
      <c r="X14" s="7">
        <f t="shared" ref="X14:X16" si="33">Q14-T14</f>
        <v>1890</v>
      </c>
    </row>
    <row r="15" spans="1:25" s="18" customFormat="1" ht="18" customHeight="1" x14ac:dyDescent="0.35">
      <c r="A15" s="2">
        <v>3</v>
      </c>
      <c r="B15" s="16" t="s">
        <v>61</v>
      </c>
      <c r="C15" s="1">
        <f t="shared" ref="C15:C16" si="34">C14</f>
        <v>70000</v>
      </c>
      <c r="D15" s="2">
        <f t="shared" si="17"/>
        <v>40600</v>
      </c>
      <c r="E15" s="2">
        <f>ROUND(C15*10/100,0)</f>
        <v>7000</v>
      </c>
      <c r="F15" s="2">
        <f t="shared" ref="F15" si="35">F14</f>
        <v>0</v>
      </c>
      <c r="G15" s="2">
        <f t="shared" si="19"/>
        <v>117600</v>
      </c>
      <c r="H15" s="3">
        <f t="shared" si="20"/>
        <v>70000</v>
      </c>
      <c r="I15" s="2">
        <f t="shared" si="21"/>
        <v>38500</v>
      </c>
      <c r="J15" s="2">
        <f t="shared" si="22"/>
        <v>7000</v>
      </c>
      <c r="K15" s="2">
        <f t="shared" si="23"/>
        <v>0</v>
      </c>
      <c r="L15" s="2">
        <f t="shared" si="24"/>
        <v>115500</v>
      </c>
      <c r="M15" s="2">
        <f t="shared" si="25"/>
        <v>0</v>
      </c>
      <c r="N15" s="2">
        <f t="shared" si="26"/>
        <v>2100</v>
      </c>
      <c r="O15" s="6">
        <f t="shared" si="27"/>
        <v>0</v>
      </c>
      <c r="P15" s="2">
        <f t="shared" si="28"/>
        <v>0</v>
      </c>
      <c r="Q15" s="4">
        <f t="shared" si="29"/>
        <v>2100</v>
      </c>
      <c r="R15" s="3">
        <f t="shared" si="30"/>
        <v>11060</v>
      </c>
      <c r="S15" s="3">
        <f t="shared" si="31"/>
        <v>10850</v>
      </c>
      <c r="T15" s="2">
        <f t="shared" si="32"/>
        <v>210</v>
      </c>
      <c r="U15" s="2">
        <v>200</v>
      </c>
      <c r="V15" s="2">
        <v>200</v>
      </c>
      <c r="W15" s="2">
        <v>0</v>
      </c>
      <c r="X15" s="7">
        <f t="shared" si="33"/>
        <v>1890</v>
      </c>
    </row>
    <row r="16" spans="1:25" s="18" customFormat="1" ht="18" customHeight="1" x14ac:dyDescent="0.35">
      <c r="A16" s="2"/>
      <c r="B16" s="16"/>
      <c r="C16" s="1"/>
      <c r="D16" s="2"/>
      <c r="E16" s="2"/>
      <c r="F16" s="2"/>
      <c r="G16" s="2"/>
      <c r="H16" s="3"/>
      <c r="I16" s="2"/>
      <c r="J16" s="2"/>
      <c r="K16" s="2"/>
      <c r="L16" s="2"/>
      <c r="M16" s="2"/>
      <c r="N16" s="2"/>
      <c r="O16" s="6"/>
      <c r="P16" s="2"/>
      <c r="Q16" s="4"/>
      <c r="R16" s="3"/>
      <c r="S16" s="3"/>
      <c r="T16" s="2"/>
      <c r="U16" s="2"/>
      <c r="V16" s="2"/>
      <c r="W16" s="2"/>
      <c r="X16" s="7"/>
    </row>
    <row r="17" spans="1:25" s="20" customFormat="1" ht="18" customHeight="1" x14ac:dyDescent="0.5">
      <c r="A17" s="39" t="s">
        <v>0</v>
      </c>
      <c r="B17" s="39"/>
      <c r="C17" s="5">
        <f>SUM(C13:C16)</f>
        <v>210000</v>
      </c>
      <c r="D17" s="5">
        <f t="shared" ref="D17" si="36">SUM(D13:D16)</f>
        <v>121800</v>
      </c>
      <c r="E17" s="5">
        <f t="shared" ref="E17" si="37">SUM(E13:E16)</f>
        <v>21000</v>
      </c>
      <c r="F17" s="5">
        <f t="shared" ref="F17" si="38">SUM(F13:F16)</f>
        <v>0</v>
      </c>
      <c r="G17" s="5">
        <f t="shared" ref="G17" si="39">SUM(G13:G16)</f>
        <v>352800</v>
      </c>
      <c r="H17" s="5">
        <f t="shared" ref="H17" si="40">SUM(H13:H16)</f>
        <v>210000</v>
      </c>
      <c r="I17" s="5">
        <f t="shared" ref="I17" si="41">SUM(I13:I16)</f>
        <v>115500</v>
      </c>
      <c r="J17" s="5">
        <f t="shared" ref="J17" si="42">SUM(J13:J16)</f>
        <v>21000</v>
      </c>
      <c r="K17" s="5">
        <f t="shared" ref="K17" si="43">SUM(K13:K16)</f>
        <v>0</v>
      </c>
      <c r="L17" s="5">
        <f t="shared" ref="L17" si="44">SUM(L13:L16)</f>
        <v>346500</v>
      </c>
      <c r="M17" s="5">
        <f t="shared" ref="M17" si="45">SUM(M13:M16)</f>
        <v>0</v>
      </c>
      <c r="N17" s="5">
        <f t="shared" ref="N17" si="46">SUM(N13:N16)</f>
        <v>6300</v>
      </c>
      <c r="O17" s="5">
        <f t="shared" ref="O17" si="47">SUM(O13:O16)</f>
        <v>0</v>
      </c>
      <c r="P17" s="5">
        <f t="shared" ref="P17" si="48">SUM(P13:P16)</f>
        <v>0</v>
      </c>
      <c r="Q17" s="5">
        <f t="shared" ref="Q17" si="49">SUM(Q13:Q16)</f>
        <v>6300</v>
      </c>
      <c r="R17" s="5">
        <f t="shared" ref="R17" si="50">SUM(R13:R16)</f>
        <v>33180</v>
      </c>
      <c r="S17" s="5">
        <f t="shared" ref="S17" si="51">SUM(S13:S16)</f>
        <v>32550</v>
      </c>
      <c r="T17" s="5">
        <f t="shared" ref="T17" si="52">SUM(T13:T16)</f>
        <v>630</v>
      </c>
      <c r="U17" s="5">
        <f t="shared" ref="U17" si="53">SUM(U13:U16)</f>
        <v>600</v>
      </c>
      <c r="V17" s="5">
        <f t="shared" ref="V17" si="54">SUM(V13:V16)</f>
        <v>600</v>
      </c>
      <c r="W17" s="5">
        <f t="shared" ref="W17" si="55">SUM(W13:W16)</f>
        <v>0</v>
      </c>
      <c r="X17" s="8">
        <f t="shared" ref="X17" si="56">SUM(X13:X16)</f>
        <v>5670</v>
      </c>
      <c r="Y17" s="19">
        <f>ROUND(C17*3/100,0)-T17</f>
        <v>5670</v>
      </c>
    </row>
    <row r="18" spans="1:25" s="20" customFormat="1" ht="18" customHeight="1" x14ac:dyDescent="0.5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2"/>
    </row>
    <row r="19" spans="1:25" ht="20.149999999999999" customHeight="1" x14ac:dyDescent="0.5">
      <c r="A19" s="43" t="s">
        <v>50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</row>
    <row r="20" spans="1:25" s="18" customFormat="1" ht="18" customHeight="1" x14ac:dyDescent="0.35">
      <c r="A20" s="2">
        <v>1</v>
      </c>
      <c r="B20" s="16" t="s">
        <v>59</v>
      </c>
      <c r="C20" s="29">
        <v>70000</v>
      </c>
      <c r="D20" s="2">
        <f>ROUND(C20*58/100,0)</f>
        <v>40600</v>
      </c>
      <c r="E20" s="2">
        <f>ROUND(C20*10/100,0)</f>
        <v>7000</v>
      </c>
      <c r="F20" s="30">
        <v>0</v>
      </c>
      <c r="G20" s="2">
        <f>SUM(C20:F20)</f>
        <v>117600</v>
      </c>
      <c r="H20" s="3">
        <f>C20</f>
        <v>70000</v>
      </c>
      <c r="I20" s="2">
        <f>ROUND(H20*55/100,0)</f>
        <v>38500</v>
      </c>
      <c r="J20" s="2">
        <f>ROUND(H20*10/100,0)</f>
        <v>7000</v>
      </c>
      <c r="K20" s="2">
        <f>F20</f>
        <v>0</v>
      </c>
      <c r="L20" s="2">
        <f>SUM(H20:K20)</f>
        <v>115500</v>
      </c>
      <c r="M20" s="2">
        <f>C20-H20</f>
        <v>0</v>
      </c>
      <c r="N20" s="2">
        <f>D20-I20</f>
        <v>2100</v>
      </c>
      <c r="O20" s="6">
        <f>E20-J20</f>
        <v>0</v>
      </c>
      <c r="P20" s="2">
        <f>F20-K20</f>
        <v>0</v>
      </c>
      <c r="Q20" s="4">
        <f>SUM(M20:P20)</f>
        <v>2100</v>
      </c>
      <c r="R20" s="3">
        <f>ROUND((C20+D20)*10/100,0)</f>
        <v>11060</v>
      </c>
      <c r="S20" s="3">
        <f>ROUND((H20+I20)*10/100,0)</f>
        <v>10850</v>
      </c>
      <c r="T20" s="2">
        <f>R20-S20</f>
        <v>210</v>
      </c>
      <c r="U20" s="2">
        <v>200</v>
      </c>
      <c r="V20" s="2">
        <v>200</v>
      </c>
      <c r="W20" s="2">
        <v>0</v>
      </c>
      <c r="X20" s="7">
        <f>Q20-T20</f>
        <v>1890</v>
      </c>
    </row>
    <row r="21" spans="1:25" s="18" customFormat="1" ht="18" customHeight="1" x14ac:dyDescent="0.35">
      <c r="A21" s="2">
        <v>2</v>
      </c>
      <c r="B21" s="16" t="s">
        <v>60</v>
      </c>
      <c r="C21" s="1">
        <f>C20</f>
        <v>70000</v>
      </c>
      <c r="D21" s="2">
        <f t="shared" ref="D21:D23" si="57">ROUND(C21*58/100,0)</f>
        <v>40600</v>
      </c>
      <c r="E21" s="2">
        <f t="shared" ref="E21" si="58">ROUND(C21*10/100,0)</f>
        <v>7000</v>
      </c>
      <c r="F21" s="2">
        <f>F20</f>
        <v>0</v>
      </c>
      <c r="G21" s="2">
        <f t="shared" ref="G21:G23" si="59">SUM(C21:F21)</f>
        <v>117600</v>
      </c>
      <c r="H21" s="3">
        <f t="shared" ref="H21:H23" si="60">C21</f>
        <v>70000</v>
      </c>
      <c r="I21" s="2">
        <f t="shared" ref="I21:I23" si="61">ROUND(H21*55/100,0)</f>
        <v>38500</v>
      </c>
      <c r="J21" s="2">
        <f t="shared" ref="J21:J23" si="62">ROUND(H21*10/100,0)</f>
        <v>7000</v>
      </c>
      <c r="K21" s="2">
        <f t="shared" ref="K21:K23" si="63">F21</f>
        <v>0</v>
      </c>
      <c r="L21" s="2">
        <f t="shared" ref="L21:L23" si="64">SUM(H21:K21)</f>
        <v>115500</v>
      </c>
      <c r="M21" s="2">
        <f t="shared" ref="M21:M23" si="65">C21-H21</f>
        <v>0</v>
      </c>
      <c r="N21" s="2">
        <f t="shared" ref="N21:N23" si="66">D21-I21</f>
        <v>2100</v>
      </c>
      <c r="O21" s="6">
        <f t="shared" ref="O21:O23" si="67">E21-J21</f>
        <v>0</v>
      </c>
      <c r="P21" s="2">
        <f t="shared" ref="P21:P23" si="68">F21-K21</f>
        <v>0</v>
      </c>
      <c r="Q21" s="4">
        <f t="shared" ref="Q21:Q23" si="69">SUM(M21:P21)</f>
        <v>2100</v>
      </c>
      <c r="R21" s="3">
        <f t="shared" ref="R21:R23" si="70">ROUND((C21+D21)*10/100,0)</f>
        <v>11060</v>
      </c>
      <c r="S21" s="3">
        <f t="shared" ref="S21:S23" si="71">ROUND((H21+I21)*10/100,0)</f>
        <v>10850</v>
      </c>
      <c r="T21" s="2">
        <f t="shared" ref="T21:T23" si="72">R21-S21</f>
        <v>210</v>
      </c>
      <c r="U21" s="2">
        <v>200</v>
      </c>
      <c r="V21" s="2">
        <v>200</v>
      </c>
      <c r="W21" s="2">
        <v>0</v>
      </c>
      <c r="X21" s="7">
        <f t="shared" ref="X21:X23" si="73">Q21-T21</f>
        <v>1890</v>
      </c>
    </row>
    <row r="22" spans="1:25" s="18" customFormat="1" ht="18" customHeight="1" x14ac:dyDescent="0.35">
      <c r="A22" s="2">
        <v>3</v>
      </c>
      <c r="B22" s="16" t="s">
        <v>61</v>
      </c>
      <c r="C22" s="1">
        <f t="shared" ref="C22:C23" si="74">C21</f>
        <v>70000</v>
      </c>
      <c r="D22" s="2">
        <f t="shared" si="57"/>
        <v>40600</v>
      </c>
      <c r="E22" s="2">
        <f>ROUND(C22*10/100,0)</f>
        <v>7000</v>
      </c>
      <c r="F22" s="2">
        <f t="shared" ref="F22" si="75">F21</f>
        <v>0</v>
      </c>
      <c r="G22" s="2">
        <f t="shared" si="59"/>
        <v>117600</v>
      </c>
      <c r="H22" s="3">
        <f t="shared" si="60"/>
        <v>70000</v>
      </c>
      <c r="I22" s="2">
        <f t="shared" si="61"/>
        <v>38500</v>
      </c>
      <c r="J22" s="2">
        <f t="shared" si="62"/>
        <v>7000</v>
      </c>
      <c r="K22" s="2">
        <f t="shared" si="63"/>
        <v>0</v>
      </c>
      <c r="L22" s="2">
        <f t="shared" si="64"/>
        <v>115500</v>
      </c>
      <c r="M22" s="2">
        <f t="shared" si="65"/>
        <v>0</v>
      </c>
      <c r="N22" s="2">
        <f t="shared" si="66"/>
        <v>2100</v>
      </c>
      <c r="O22" s="6">
        <f t="shared" si="67"/>
        <v>0</v>
      </c>
      <c r="P22" s="2">
        <f t="shared" si="68"/>
        <v>0</v>
      </c>
      <c r="Q22" s="4">
        <f t="shared" si="69"/>
        <v>2100</v>
      </c>
      <c r="R22" s="3">
        <f t="shared" si="70"/>
        <v>11060</v>
      </c>
      <c r="S22" s="3">
        <f t="shared" si="71"/>
        <v>10850</v>
      </c>
      <c r="T22" s="2">
        <f t="shared" si="72"/>
        <v>210</v>
      </c>
      <c r="U22" s="2">
        <v>200</v>
      </c>
      <c r="V22" s="2">
        <v>200</v>
      </c>
      <c r="W22" s="2">
        <v>0</v>
      </c>
      <c r="X22" s="7">
        <f t="shared" si="73"/>
        <v>1890</v>
      </c>
    </row>
    <row r="23" spans="1:25" s="18" customFormat="1" ht="18" customHeight="1" x14ac:dyDescent="0.35">
      <c r="A23" s="2"/>
      <c r="B23" s="16"/>
      <c r="C23" s="1"/>
      <c r="D23" s="2"/>
      <c r="E23" s="2"/>
      <c r="F23" s="2"/>
      <c r="G23" s="2"/>
      <c r="H23" s="3"/>
      <c r="I23" s="2"/>
      <c r="J23" s="2"/>
      <c r="K23" s="2"/>
      <c r="L23" s="2"/>
      <c r="M23" s="2"/>
      <c r="N23" s="2"/>
      <c r="O23" s="6"/>
      <c r="P23" s="2"/>
      <c r="Q23" s="4"/>
      <c r="R23" s="3"/>
      <c r="S23" s="3"/>
      <c r="T23" s="2"/>
      <c r="U23" s="2"/>
      <c r="V23" s="2"/>
      <c r="W23" s="2"/>
      <c r="X23" s="7"/>
    </row>
    <row r="24" spans="1:25" s="20" customFormat="1" ht="18" customHeight="1" x14ac:dyDescent="0.5">
      <c r="A24" s="39" t="s">
        <v>0</v>
      </c>
      <c r="B24" s="39"/>
      <c r="C24" s="5">
        <f>SUM(C20:C23)</f>
        <v>210000</v>
      </c>
      <c r="D24" s="5">
        <f t="shared" ref="D24" si="76">SUM(D20:D23)</f>
        <v>121800</v>
      </c>
      <c r="E24" s="5">
        <f t="shared" ref="E24" si="77">SUM(E20:E23)</f>
        <v>21000</v>
      </c>
      <c r="F24" s="5">
        <f t="shared" ref="F24" si="78">SUM(F20:F23)</f>
        <v>0</v>
      </c>
      <c r="G24" s="5">
        <f t="shared" ref="G24" si="79">SUM(G20:G23)</f>
        <v>352800</v>
      </c>
      <c r="H24" s="5">
        <f t="shared" ref="H24" si="80">SUM(H20:H23)</f>
        <v>210000</v>
      </c>
      <c r="I24" s="5">
        <f t="shared" ref="I24" si="81">SUM(I20:I23)</f>
        <v>115500</v>
      </c>
      <c r="J24" s="5">
        <f t="shared" ref="J24" si="82">SUM(J20:J23)</f>
        <v>21000</v>
      </c>
      <c r="K24" s="5">
        <f t="shared" ref="K24" si="83">SUM(K20:K23)</f>
        <v>0</v>
      </c>
      <c r="L24" s="5">
        <f t="shared" ref="L24" si="84">SUM(L20:L23)</f>
        <v>346500</v>
      </c>
      <c r="M24" s="5">
        <f t="shared" ref="M24" si="85">SUM(M20:M23)</f>
        <v>0</v>
      </c>
      <c r="N24" s="5">
        <f t="shared" ref="N24" si="86">SUM(N20:N23)</f>
        <v>6300</v>
      </c>
      <c r="O24" s="5">
        <f t="shared" ref="O24" si="87">SUM(O20:O23)</f>
        <v>0</v>
      </c>
      <c r="P24" s="5">
        <f t="shared" ref="P24" si="88">SUM(P20:P23)</f>
        <v>0</v>
      </c>
      <c r="Q24" s="5">
        <f t="shared" ref="Q24" si="89">SUM(Q20:Q23)</f>
        <v>6300</v>
      </c>
      <c r="R24" s="5">
        <f t="shared" ref="R24" si="90">SUM(R20:R23)</f>
        <v>33180</v>
      </c>
      <c r="S24" s="5">
        <f t="shared" ref="S24" si="91">SUM(S20:S23)</f>
        <v>32550</v>
      </c>
      <c r="T24" s="5">
        <f t="shared" ref="T24" si="92">SUM(T20:T23)</f>
        <v>630</v>
      </c>
      <c r="U24" s="5">
        <f t="shared" ref="U24" si="93">SUM(U20:U23)</f>
        <v>600</v>
      </c>
      <c r="V24" s="5">
        <f t="shared" ref="V24" si="94">SUM(V20:V23)</f>
        <v>600</v>
      </c>
      <c r="W24" s="5">
        <f t="shared" ref="W24" si="95">SUM(W20:W23)</f>
        <v>0</v>
      </c>
      <c r="X24" s="8">
        <f t="shared" ref="X24" si="96">SUM(X20:X23)</f>
        <v>5670</v>
      </c>
      <c r="Y24" s="19">
        <f>ROUND(C24*3/100,0)-T24</f>
        <v>5670</v>
      </c>
    </row>
    <row r="4386" spans="2:21" x14ac:dyDescent="0.5">
      <c r="B4386" s="11" t="s">
        <v>32</v>
      </c>
      <c r="C4386" s="11" t="s">
        <v>33</v>
      </c>
      <c r="D4386" s="11" t="s">
        <v>34</v>
      </c>
      <c r="E4386" s="11" t="s">
        <v>35</v>
      </c>
      <c r="F4386" s="11" t="s">
        <v>36</v>
      </c>
      <c r="G4386" s="11" t="s">
        <v>37</v>
      </c>
      <c r="H4386" s="11" t="s">
        <v>38</v>
      </c>
      <c r="I4386" s="11" t="s">
        <v>39</v>
      </c>
      <c r="J4386" s="11" t="s">
        <v>40</v>
      </c>
      <c r="K4386" s="11" t="s">
        <v>41</v>
      </c>
      <c r="L4386" s="11" t="s">
        <v>42</v>
      </c>
      <c r="M4386" s="11" t="s">
        <v>43</v>
      </c>
      <c r="N4386" s="11" t="s">
        <v>44</v>
      </c>
      <c r="O4386" s="11" t="s">
        <v>45</v>
      </c>
      <c r="P4386" s="11" t="s">
        <v>46</v>
      </c>
      <c r="Q4386" s="20" t="s">
        <v>36</v>
      </c>
      <c r="R4386" s="11" t="s">
        <v>47</v>
      </c>
    </row>
    <row r="4387" spans="2:21" s="27" customFormat="1" ht="12" x14ac:dyDescent="0.3">
      <c r="B4387" s="27">
        <v>41000</v>
      </c>
      <c r="C4387" s="27">
        <v>41000</v>
      </c>
      <c r="D4387" s="27">
        <v>41000</v>
      </c>
      <c r="E4387" s="27">
        <v>41000</v>
      </c>
      <c r="F4387" s="27">
        <f>SUM(B4387:E4387)</f>
        <v>164000</v>
      </c>
      <c r="G4387" s="27">
        <v>42200</v>
      </c>
      <c r="H4387" s="27">
        <v>42200</v>
      </c>
      <c r="I4387" s="27">
        <v>42200</v>
      </c>
      <c r="J4387" s="27">
        <v>42200</v>
      </c>
      <c r="K4387" s="27">
        <v>42200</v>
      </c>
      <c r="L4387" s="27">
        <v>42200</v>
      </c>
      <c r="M4387" s="27">
        <f>SUM(G4387:L4387)</f>
        <v>253200</v>
      </c>
      <c r="N4387" s="27">
        <f>SUM(M4387,F4387)</f>
        <v>417200</v>
      </c>
      <c r="O4387" s="27">
        <v>2400</v>
      </c>
      <c r="P4387" s="27">
        <v>29900</v>
      </c>
      <c r="Q4387" s="28">
        <f>SUM(O4387:P4387)</f>
        <v>32300</v>
      </c>
      <c r="R4387" s="27">
        <v>108600</v>
      </c>
      <c r="S4387" s="38">
        <f>M4387+Q4387-R4387</f>
        <v>176900</v>
      </c>
      <c r="T4387" s="38"/>
      <c r="U4387" s="38"/>
    </row>
    <row r="4409" spans="1:24" ht="18.75" customHeight="1" x14ac:dyDescent="0.5">
      <c r="A4409" s="32" t="s">
        <v>14</v>
      </c>
      <c r="B4409" s="32"/>
      <c r="C4409" s="32"/>
      <c r="D4409" s="32"/>
      <c r="E4409" s="32"/>
      <c r="F4409" s="32"/>
      <c r="G4409" s="32"/>
      <c r="H4409" s="32"/>
      <c r="I4409" s="32"/>
      <c r="J4409" s="32"/>
      <c r="K4409" s="32"/>
      <c r="L4409" s="32"/>
      <c r="M4409" s="32"/>
      <c r="N4409" s="32"/>
      <c r="O4409" s="32"/>
      <c r="P4409" s="32"/>
      <c r="Q4409" s="32"/>
      <c r="R4409" s="32"/>
      <c r="S4409" s="32"/>
      <c r="T4409" s="32"/>
      <c r="U4409" s="32"/>
      <c r="V4409" s="32"/>
      <c r="W4409" s="32"/>
      <c r="X4409" s="32"/>
    </row>
    <row r="4410" spans="1:24" ht="18.75" customHeight="1" x14ac:dyDescent="0.5">
      <c r="A4410" s="32">
        <f>A4381</f>
        <v>0</v>
      </c>
      <c r="B4410" s="32"/>
      <c r="C4410" s="32"/>
      <c r="D4410" s="32"/>
      <c r="E4410" s="32"/>
      <c r="F4410" s="32"/>
      <c r="G4410" s="32"/>
      <c r="H4410" s="32"/>
      <c r="I4410" s="32"/>
      <c r="J4410" s="32"/>
      <c r="K4410" s="32"/>
      <c r="L4410" s="32"/>
      <c r="M4410" s="32"/>
      <c r="N4410" s="32"/>
      <c r="O4410" s="32"/>
      <c r="P4410" s="32"/>
      <c r="Q4410" s="32"/>
      <c r="R4410" s="32"/>
      <c r="S4410" s="32"/>
      <c r="T4410" s="32"/>
      <c r="U4410" s="32"/>
      <c r="V4410" s="32"/>
      <c r="W4410" s="32"/>
      <c r="X4410" s="32"/>
    </row>
    <row r="4411" spans="1:24" ht="18.75" customHeight="1" x14ac:dyDescent="0.5">
      <c r="A4411" s="32" t="s">
        <v>23</v>
      </c>
      <c r="B4411" s="32"/>
      <c r="C4411" s="32"/>
      <c r="D4411" s="32"/>
      <c r="E4411" s="32"/>
      <c r="F4411" s="32"/>
      <c r="G4411" s="32"/>
      <c r="H4411" s="32"/>
      <c r="I4411" s="32"/>
      <c r="J4411" s="32"/>
      <c r="K4411" s="32"/>
      <c r="L4411" s="32"/>
      <c r="M4411" s="32"/>
      <c r="N4411" s="32"/>
      <c r="O4411" s="32"/>
      <c r="P4411" s="32"/>
      <c r="Q4411" s="32"/>
      <c r="R4411" s="32"/>
      <c r="S4411" s="32"/>
      <c r="T4411" s="32"/>
      <c r="U4411" s="32"/>
      <c r="V4411" s="32"/>
      <c r="W4411" s="32"/>
      <c r="X4411" s="32"/>
    </row>
    <row r="4412" spans="1:24" ht="21" customHeight="1" x14ac:dyDescent="0.5">
      <c r="A4412" s="10"/>
      <c r="B4412" s="10"/>
      <c r="C4412" s="33" t="s">
        <v>2</v>
      </c>
      <c r="D4412" s="34"/>
      <c r="E4412" s="34"/>
      <c r="F4412" s="34"/>
      <c r="G4412" s="34"/>
      <c r="H4412" s="32" t="s">
        <v>3</v>
      </c>
      <c r="I4412" s="32"/>
      <c r="J4412" s="32"/>
      <c r="K4412" s="32"/>
      <c r="L4412" s="32"/>
      <c r="M4412" s="32" t="s">
        <v>15</v>
      </c>
      <c r="N4412" s="32"/>
      <c r="O4412" s="32"/>
      <c r="P4412" s="32"/>
      <c r="Q4412" s="32"/>
      <c r="R4412" s="33" t="s">
        <v>1</v>
      </c>
      <c r="S4412" s="34"/>
      <c r="T4412" s="35"/>
      <c r="U4412" s="33" t="s">
        <v>4</v>
      </c>
      <c r="V4412" s="34"/>
      <c r="W4412" s="35"/>
      <c r="X4412" s="36" t="s">
        <v>18</v>
      </c>
    </row>
    <row r="4413" spans="1:24" s="15" customFormat="1" ht="50.25" customHeight="1" x14ac:dyDescent="0.35">
      <c r="A4413" s="12" t="s">
        <v>5</v>
      </c>
      <c r="B4413" s="12" t="s">
        <v>6</v>
      </c>
      <c r="C4413" s="12" t="s">
        <v>7</v>
      </c>
      <c r="D4413" s="12" t="s">
        <v>31</v>
      </c>
      <c r="E4413" s="12" t="s">
        <v>8</v>
      </c>
      <c r="F4413" s="12" t="s">
        <v>9</v>
      </c>
      <c r="G4413" s="12" t="s">
        <v>10</v>
      </c>
      <c r="H4413" s="12" t="s">
        <v>7</v>
      </c>
      <c r="I4413" s="12" t="s">
        <v>22</v>
      </c>
      <c r="J4413" s="12" t="s">
        <v>11</v>
      </c>
      <c r="K4413" s="12" t="s">
        <v>12</v>
      </c>
      <c r="L4413" s="12" t="s">
        <v>10</v>
      </c>
      <c r="M4413" s="12" t="s">
        <v>7</v>
      </c>
      <c r="N4413" s="12" t="s">
        <v>19</v>
      </c>
      <c r="O4413" s="12" t="s">
        <v>13</v>
      </c>
      <c r="P4413" s="12" t="s">
        <v>12</v>
      </c>
      <c r="Q4413" s="13" t="s">
        <v>16</v>
      </c>
      <c r="R4413" s="14" t="s">
        <v>2</v>
      </c>
      <c r="S4413" s="12" t="s">
        <v>3</v>
      </c>
      <c r="T4413" s="12" t="s">
        <v>17</v>
      </c>
      <c r="U4413" s="14" t="s">
        <v>2</v>
      </c>
      <c r="V4413" s="12" t="s">
        <v>3</v>
      </c>
      <c r="W4413" s="12" t="s">
        <v>17</v>
      </c>
      <c r="X4413" s="37"/>
    </row>
    <row r="4414" spans="1:24" s="22" customFormat="1" ht="18.75" customHeight="1" x14ac:dyDescent="0.35">
      <c r="A4414" s="3">
        <v>1</v>
      </c>
      <c r="B4414" s="3">
        <v>2</v>
      </c>
      <c r="C4414" s="3">
        <v>3</v>
      </c>
      <c r="D4414" s="3">
        <v>4</v>
      </c>
      <c r="E4414" s="3">
        <v>5</v>
      </c>
      <c r="F4414" s="3">
        <v>6</v>
      </c>
      <c r="G4414" s="3">
        <v>7</v>
      </c>
      <c r="H4414" s="3">
        <v>8</v>
      </c>
      <c r="I4414" s="3">
        <v>11</v>
      </c>
      <c r="J4414" s="3">
        <v>12</v>
      </c>
      <c r="K4414" s="3">
        <v>13</v>
      </c>
      <c r="L4414" s="3">
        <v>14</v>
      </c>
      <c r="M4414" s="3">
        <v>15</v>
      </c>
      <c r="N4414" s="3">
        <v>16</v>
      </c>
      <c r="O4414" s="3">
        <v>17</v>
      </c>
      <c r="P4414" s="3">
        <v>18</v>
      </c>
      <c r="Q4414" s="21">
        <v>19</v>
      </c>
      <c r="R4414" s="3">
        <v>20</v>
      </c>
      <c r="S4414" s="3">
        <v>21</v>
      </c>
      <c r="T4414" s="3">
        <v>22</v>
      </c>
      <c r="U4414" s="3">
        <v>23</v>
      </c>
      <c r="V4414" s="3">
        <v>24</v>
      </c>
      <c r="W4414" s="3">
        <v>25</v>
      </c>
      <c r="X4414" s="3">
        <v>26</v>
      </c>
    </row>
    <row r="4415" spans="1:24" s="18" customFormat="1" ht="18" customHeight="1" x14ac:dyDescent="0.35">
      <c r="A4415" s="2">
        <v>1</v>
      </c>
      <c r="B4415" s="16" t="s">
        <v>20</v>
      </c>
      <c r="C4415" s="17">
        <v>47600</v>
      </c>
      <c r="D4415" s="2">
        <f>ROUND(C4415*42/100,0)</f>
        <v>19992</v>
      </c>
      <c r="E4415" s="2">
        <f>ROUND(C4415*9/100,0)</f>
        <v>4284</v>
      </c>
      <c r="F4415" s="9">
        <v>1350</v>
      </c>
      <c r="G4415" s="2">
        <f>SUM(C4415:F4415)</f>
        <v>73226</v>
      </c>
      <c r="H4415" s="3">
        <v>0</v>
      </c>
      <c r="I4415" s="2">
        <f>ROUND(H4415*38/100,0)</f>
        <v>0</v>
      </c>
      <c r="J4415" s="2">
        <f>ROUND(H4415*9/100,0)</f>
        <v>0</v>
      </c>
      <c r="K4415" s="2">
        <v>0</v>
      </c>
      <c r="L4415" s="2">
        <f>SUM(H4415:K4415)</f>
        <v>0</v>
      </c>
      <c r="M4415" s="2">
        <f>C4415-H4415</f>
        <v>47600</v>
      </c>
      <c r="N4415" s="2">
        <f>D4415-I4415</f>
        <v>19992</v>
      </c>
      <c r="O4415" s="2">
        <f>E4415-J4415</f>
        <v>4284</v>
      </c>
      <c r="P4415" s="2">
        <f>F4415-K4415</f>
        <v>1350</v>
      </c>
      <c r="Q4415" s="4">
        <f>SUM(M4415:P4415)</f>
        <v>73226</v>
      </c>
      <c r="R4415" s="3">
        <v>0</v>
      </c>
      <c r="S4415" s="3">
        <v>0</v>
      </c>
      <c r="T4415" s="2">
        <f>R4415-S4415</f>
        <v>0</v>
      </c>
      <c r="U4415" s="2">
        <v>200</v>
      </c>
      <c r="V4415" s="2">
        <v>200</v>
      </c>
      <c r="W4415" s="2">
        <v>0</v>
      </c>
      <c r="X4415" s="2">
        <f>Q4415-T4415</f>
        <v>73226</v>
      </c>
    </row>
    <row r="4416" spans="1:24" s="18" customFormat="1" ht="18" customHeight="1" x14ac:dyDescent="0.35">
      <c r="A4416" s="2">
        <v>2</v>
      </c>
      <c r="B4416" s="16" t="s">
        <v>24</v>
      </c>
      <c r="C4416" s="1">
        <f>C4415</f>
        <v>47600</v>
      </c>
      <c r="D4416" s="2">
        <f t="shared" ref="D4416:D4423" si="97">ROUND(C4416*42/100,0)</f>
        <v>19992</v>
      </c>
      <c r="E4416" s="2">
        <f t="shared" ref="E4416:E4418" si="98">ROUND(C4416*9/100,0)</f>
        <v>4284</v>
      </c>
      <c r="F4416" s="2">
        <f>F4415</f>
        <v>1350</v>
      </c>
      <c r="G4416" s="2">
        <f t="shared" ref="G4416:G4423" si="99">SUM(C4416:F4416)</f>
        <v>73226</v>
      </c>
      <c r="H4416" s="3">
        <v>0</v>
      </c>
      <c r="I4416" s="2">
        <f t="shared" ref="I4416:I4423" si="100">ROUND(H4416*38/100,0)</f>
        <v>0</v>
      </c>
      <c r="J4416" s="2">
        <f t="shared" ref="J4416:J4423" si="101">ROUND(H4416*9/100,0)</f>
        <v>0</v>
      </c>
      <c r="K4416" s="2">
        <v>0</v>
      </c>
      <c r="L4416" s="2">
        <f t="shared" ref="L4416:L4419" si="102">SUM(H4416:K4416)</f>
        <v>0</v>
      </c>
      <c r="M4416" s="2">
        <f t="shared" ref="M4416:P4423" si="103">C4416-H4416</f>
        <v>47600</v>
      </c>
      <c r="N4416" s="2">
        <f t="shared" si="103"/>
        <v>19992</v>
      </c>
      <c r="O4416" s="2">
        <f t="shared" si="103"/>
        <v>4284</v>
      </c>
      <c r="P4416" s="2">
        <f t="shared" si="103"/>
        <v>1350</v>
      </c>
      <c r="Q4416" s="4">
        <f t="shared" ref="Q4416:Q4423" si="104">SUM(M4416:P4416)</f>
        <v>73226</v>
      </c>
      <c r="R4416" s="3">
        <v>0</v>
      </c>
      <c r="S4416" s="3">
        <v>0</v>
      </c>
      <c r="T4416" s="2">
        <f t="shared" ref="T4416:T4417" si="105">R4416-S4416</f>
        <v>0</v>
      </c>
      <c r="U4416" s="2">
        <v>200</v>
      </c>
      <c r="V4416" s="2">
        <v>200</v>
      </c>
      <c r="W4416" s="2">
        <v>0</v>
      </c>
      <c r="X4416" s="2">
        <f t="shared" ref="X4416:X4423" si="106">Q4416-T4416</f>
        <v>73226</v>
      </c>
    </row>
    <row r="4417" spans="1:24" s="18" customFormat="1" ht="18" customHeight="1" x14ac:dyDescent="0.35">
      <c r="A4417" s="2">
        <v>3</v>
      </c>
      <c r="B4417" s="16" t="s">
        <v>25</v>
      </c>
      <c r="C4417" s="1">
        <f t="shared" ref="C4417:C4423" si="107">C4416</f>
        <v>47600</v>
      </c>
      <c r="D4417" s="2">
        <f t="shared" si="97"/>
        <v>19992</v>
      </c>
      <c r="E4417" s="2">
        <f t="shared" si="98"/>
        <v>4284</v>
      </c>
      <c r="F4417" s="2">
        <f t="shared" ref="F4417:F4423" si="108">F4416</f>
        <v>1350</v>
      </c>
      <c r="G4417" s="2">
        <f t="shared" si="99"/>
        <v>73226</v>
      </c>
      <c r="H4417" s="3">
        <v>0</v>
      </c>
      <c r="I4417" s="2">
        <f t="shared" si="100"/>
        <v>0</v>
      </c>
      <c r="J4417" s="2">
        <f t="shared" si="101"/>
        <v>0</v>
      </c>
      <c r="K4417" s="2">
        <v>0</v>
      </c>
      <c r="L4417" s="2">
        <f t="shared" si="102"/>
        <v>0</v>
      </c>
      <c r="M4417" s="2">
        <f t="shared" si="103"/>
        <v>47600</v>
      </c>
      <c r="N4417" s="2">
        <f t="shared" si="103"/>
        <v>19992</v>
      </c>
      <c r="O4417" s="2">
        <f t="shared" si="103"/>
        <v>4284</v>
      </c>
      <c r="P4417" s="2">
        <f t="shared" si="103"/>
        <v>1350</v>
      </c>
      <c r="Q4417" s="4">
        <f t="shared" si="104"/>
        <v>73226</v>
      </c>
      <c r="R4417" s="3">
        <v>0</v>
      </c>
      <c r="S4417" s="3">
        <v>0</v>
      </c>
      <c r="T4417" s="2">
        <f t="shared" si="105"/>
        <v>0</v>
      </c>
      <c r="U4417" s="2">
        <v>200</v>
      </c>
      <c r="V4417" s="2">
        <v>200</v>
      </c>
      <c r="W4417" s="2">
        <v>0</v>
      </c>
      <c r="X4417" s="2">
        <f t="shared" si="106"/>
        <v>73226</v>
      </c>
    </row>
    <row r="4418" spans="1:24" s="18" customFormat="1" ht="18" customHeight="1" x14ac:dyDescent="0.35">
      <c r="A4418" s="2">
        <v>4</v>
      </c>
      <c r="B4418" s="16" t="s">
        <v>21</v>
      </c>
      <c r="C4418" s="1">
        <f t="shared" si="107"/>
        <v>47600</v>
      </c>
      <c r="D4418" s="2">
        <f t="shared" si="97"/>
        <v>19992</v>
      </c>
      <c r="E4418" s="2">
        <f t="shared" si="98"/>
        <v>4284</v>
      </c>
      <c r="F4418" s="2">
        <f>F4417</f>
        <v>1350</v>
      </c>
      <c r="G4418" s="2">
        <f t="shared" si="99"/>
        <v>73226</v>
      </c>
      <c r="H4418" s="3">
        <v>0</v>
      </c>
      <c r="I4418" s="2">
        <f t="shared" si="100"/>
        <v>0</v>
      </c>
      <c r="J4418" s="2">
        <f t="shared" si="101"/>
        <v>0</v>
      </c>
      <c r="K4418" s="2">
        <v>0</v>
      </c>
      <c r="L4418" s="2">
        <f t="shared" si="102"/>
        <v>0</v>
      </c>
      <c r="M4418" s="2">
        <f t="shared" si="103"/>
        <v>47600</v>
      </c>
      <c r="N4418" s="2">
        <f t="shared" si="103"/>
        <v>19992</v>
      </c>
      <c r="O4418" s="2">
        <f t="shared" si="103"/>
        <v>4284</v>
      </c>
      <c r="P4418" s="2">
        <f t="shared" si="103"/>
        <v>1350</v>
      </c>
      <c r="Q4418" s="4">
        <f t="shared" si="104"/>
        <v>73226</v>
      </c>
      <c r="R4418" s="3">
        <v>0</v>
      </c>
      <c r="S4418" s="3">
        <v>0</v>
      </c>
      <c r="T4418" s="2">
        <f>R4418-S4418</f>
        <v>0</v>
      </c>
      <c r="U4418" s="2">
        <v>200</v>
      </c>
      <c r="V4418" s="2">
        <v>200</v>
      </c>
      <c r="W4418" s="2">
        <v>0</v>
      </c>
      <c r="X4418" s="2">
        <f t="shared" si="106"/>
        <v>73226</v>
      </c>
    </row>
    <row r="4419" spans="1:24" s="18" customFormat="1" ht="18" customHeight="1" x14ac:dyDescent="0.35">
      <c r="A4419" s="2">
        <v>5</v>
      </c>
      <c r="B4419" s="16" t="s">
        <v>26</v>
      </c>
      <c r="C4419" s="1">
        <v>49000</v>
      </c>
      <c r="D4419" s="2">
        <f t="shared" si="97"/>
        <v>20580</v>
      </c>
      <c r="E4419" s="2">
        <f>ROUND(C4419*9/100,0)</f>
        <v>4410</v>
      </c>
      <c r="F4419" s="2">
        <f t="shared" si="108"/>
        <v>1350</v>
      </c>
      <c r="G4419" s="2">
        <f t="shared" si="99"/>
        <v>75340</v>
      </c>
      <c r="H4419" s="3">
        <v>0</v>
      </c>
      <c r="I4419" s="2">
        <f t="shared" si="100"/>
        <v>0</v>
      </c>
      <c r="J4419" s="2">
        <f t="shared" si="101"/>
        <v>0</v>
      </c>
      <c r="K4419" s="2">
        <v>0</v>
      </c>
      <c r="L4419" s="2">
        <f t="shared" si="102"/>
        <v>0</v>
      </c>
      <c r="M4419" s="2">
        <f t="shared" si="103"/>
        <v>49000</v>
      </c>
      <c r="N4419" s="2">
        <f t="shared" si="103"/>
        <v>20580</v>
      </c>
      <c r="O4419" s="2">
        <f t="shared" si="103"/>
        <v>4410</v>
      </c>
      <c r="P4419" s="2">
        <f t="shared" si="103"/>
        <v>1350</v>
      </c>
      <c r="Q4419" s="4">
        <f t="shared" si="104"/>
        <v>75340</v>
      </c>
      <c r="R4419" s="3">
        <v>0</v>
      </c>
      <c r="S4419" s="3">
        <v>0</v>
      </c>
      <c r="T4419" s="2">
        <f t="shared" ref="T4419:T4423" si="109">R4419-S4419</f>
        <v>0</v>
      </c>
      <c r="U4419" s="2">
        <v>200</v>
      </c>
      <c r="V4419" s="2">
        <v>200</v>
      </c>
      <c r="W4419" s="2">
        <v>0</v>
      </c>
      <c r="X4419" s="2">
        <f t="shared" si="106"/>
        <v>75340</v>
      </c>
    </row>
    <row r="4420" spans="1:24" s="18" customFormat="1" ht="18" customHeight="1" x14ac:dyDescent="0.35">
      <c r="A4420" s="2">
        <v>6</v>
      </c>
      <c r="B4420" s="16" t="s">
        <v>27</v>
      </c>
      <c r="C4420" s="1">
        <f t="shared" si="107"/>
        <v>49000</v>
      </c>
      <c r="D4420" s="2">
        <f t="shared" si="97"/>
        <v>20580</v>
      </c>
      <c r="E4420" s="2">
        <f t="shared" ref="E4420:E4423" si="110">ROUND(C4420*9/100,0)</f>
        <v>4410</v>
      </c>
      <c r="F4420" s="2">
        <f t="shared" si="108"/>
        <v>1350</v>
      </c>
      <c r="G4420" s="2">
        <f t="shared" si="99"/>
        <v>75340</v>
      </c>
      <c r="H4420" s="3">
        <v>0</v>
      </c>
      <c r="I4420" s="2">
        <f t="shared" si="100"/>
        <v>0</v>
      </c>
      <c r="J4420" s="2">
        <f t="shared" si="101"/>
        <v>0</v>
      </c>
      <c r="K4420" s="2">
        <v>0</v>
      </c>
      <c r="L4420" s="2">
        <f>SUM(H4420:K4420)</f>
        <v>0</v>
      </c>
      <c r="M4420" s="2">
        <f t="shared" si="103"/>
        <v>49000</v>
      </c>
      <c r="N4420" s="2">
        <f t="shared" si="103"/>
        <v>20580</v>
      </c>
      <c r="O4420" s="2">
        <f t="shared" si="103"/>
        <v>4410</v>
      </c>
      <c r="P4420" s="2">
        <f t="shared" si="103"/>
        <v>1350</v>
      </c>
      <c r="Q4420" s="4">
        <f t="shared" si="104"/>
        <v>75340</v>
      </c>
      <c r="R4420" s="3">
        <v>0</v>
      </c>
      <c r="S4420" s="3">
        <v>0</v>
      </c>
      <c r="T4420" s="2">
        <f t="shared" si="109"/>
        <v>0</v>
      </c>
      <c r="U4420" s="2">
        <v>200</v>
      </c>
      <c r="V4420" s="2">
        <v>200</v>
      </c>
      <c r="W4420" s="2">
        <v>0</v>
      </c>
      <c r="X4420" s="2">
        <f t="shared" si="106"/>
        <v>75340</v>
      </c>
    </row>
    <row r="4421" spans="1:24" s="20" customFormat="1" ht="18" customHeight="1" x14ac:dyDescent="0.5">
      <c r="A4421" s="2">
        <v>7</v>
      </c>
      <c r="B4421" s="16" t="s">
        <v>28</v>
      </c>
      <c r="C4421" s="1">
        <f t="shared" si="107"/>
        <v>49000</v>
      </c>
      <c r="D4421" s="2">
        <f t="shared" si="97"/>
        <v>20580</v>
      </c>
      <c r="E4421" s="2">
        <f t="shared" si="110"/>
        <v>4410</v>
      </c>
      <c r="F4421" s="2">
        <f t="shared" si="108"/>
        <v>1350</v>
      </c>
      <c r="G4421" s="2">
        <f t="shared" si="99"/>
        <v>75340</v>
      </c>
      <c r="H4421" s="3">
        <v>0</v>
      </c>
      <c r="I4421" s="2">
        <f t="shared" si="100"/>
        <v>0</v>
      </c>
      <c r="J4421" s="2">
        <f t="shared" si="101"/>
        <v>0</v>
      </c>
      <c r="K4421" s="2">
        <v>0</v>
      </c>
      <c r="L4421" s="2">
        <f t="shared" ref="L4421:L4423" si="111">SUM(H4421:K4421)</f>
        <v>0</v>
      </c>
      <c r="M4421" s="2">
        <f t="shared" si="103"/>
        <v>49000</v>
      </c>
      <c r="N4421" s="2">
        <f t="shared" si="103"/>
        <v>20580</v>
      </c>
      <c r="O4421" s="2">
        <f t="shared" si="103"/>
        <v>4410</v>
      </c>
      <c r="P4421" s="2">
        <f t="shared" si="103"/>
        <v>1350</v>
      </c>
      <c r="Q4421" s="4">
        <f t="shared" si="104"/>
        <v>75340</v>
      </c>
      <c r="R4421" s="3">
        <v>0</v>
      </c>
      <c r="S4421" s="3">
        <v>0</v>
      </c>
      <c r="T4421" s="2">
        <f t="shared" si="109"/>
        <v>0</v>
      </c>
      <c r="U4421" s="2">
        <v>200</v>
      </c>
      <c r="V4421" s="2">
        <v>200</v>
      </c>
      <c r="W4421" s="2">
        <v>0</v>
      </c>
      <c r="X4421" s="2">
        <f t="shared" si="106"/>
        <v>75340</v>
      </c>
    </row>
    <row r="4422" spans="1:24" s="20" customFormat="1" ht="18" customHeight="1" x14ac:dyDescent="0.5">
      <c r="A4422" s="2">
        <v>8</v>
      </c>
      <c r="B4422" s="16" t="s">
        <v>29</v>
      </c>
      <c r="C4422" s="1">
        <f t="shared" si="107"/>
        <v>49000</v>
      </c>
      <c r="D4422" s="2">
        <f t="shared" si="97"/>
        <v>20580</v>
      </c>
      <c r="E4422" s="2">
        <f t="shared" si="110"/>
        <v>4410</v>
      </c>
      <c r="F4422" s="2">
        <f t="shared" si="108"/>
        <v>1350</v>
      </c>
      <c r="G4422" s="2">
        <f t="shared" si="99"/>
        <v>75340</v>
      </c>
      <c r="H4422" s="3">
        <v>0</v>
      </c>
      <c r="I4422" s="2">
        <f t="shared" si="100"/>
        <v>0</v>
      </c>
      <c r="J4422" s="2">
        <f t="shared" si="101"/>
        <v>0</v>
      </c>
      <c r="K4422" s="2">
        <v>0</v>
      </c>
      <c r="L4422" s="2">
        <f t="shared" si="111"/>
        <v>0</v>
      </c>
      <c r="M4422" s="2">
        <f t="shared" si="103"/>
        <v>49000</v>
      </c>
      <c r="N4422" s="2">
        <f t="shared" si="103"/>
        <v>20580</v>
      </c>
      <c r="O4422" s="2">
        <f t="shared" si="103"/>
        <v>4410</v>
      </c>
      <c r="P4422" s="2">
        <f t="shared" si="103"/>
        <v>1350</v>
      </c>
      <c r="Q4422" s="4">
        <f t="shared" si="104"/>
        <v>75340</v>
      </c>
      <c r="R4422" s="3">
        <v>0</v>
      </c>
      <c r="S4422" s="3">
        <v>0</v>
      </c>
      <c r="T4422" s="2">
        <f t="shared" si="109"/>
        <v>0</v>
      </c>
      <c r="U4422" s="2">
        <v>200</v>
      </c>
      <c r="V4422" s="2">
        <v>200</v>
      </c>
      <c r="W4422" s="2">
        <v>0</v>
      </c>
      <c r="X4422" s="2">
        <f t="shared" si="106"/>
        <v>75340</v>
      </c>
    </row>
    <row r="4423" spans="1:24" s="20" customFormat="1" ht="18.75" customHeight="1" x14ac:dyDescent="0.5">
      <c r="A4423" s="2">
        <v>9</v>
      </c>
      <c r="B4423" s="23" t="s">
        <v>30</v>
      </c>
      <c r="C4423" s="1">
        <f t="shared" si="107"/>
        <v>49000</v>
      </c>
      <c r="D4423" s="2">
        <f t="shared" si="97"/>
        <v>20580</v>
      </c>
      <c r="E4423" s="2">
        <f t="shared" si="110"/>
        <v>4410</v>
      </c>
      <c r="F4423" s="2">
        <f t="shared" si="108"/>
        <v>1350</v>
      </c>
      <c r="G4423" s="2">
        <f t="shared" si="99"/>
        <v>75340</v>
      </c>
      <c r="H4423" s="3">
        <v>0</v>
      </c>
      <c r="I4423" s="2">
        <f t="shared" si="100"/>
        <v>0</v>
      </c>
      <c r="J4423" s="2">
        <f t="shared" si="101"/>
        <v>0</v>
      </c>
      <c r="K4423" s="2">
        <v>0</v>
      </c>
      <c r="L4423" s="2">
        <f t="shared" si="111"/>
        <v>0</v>
      </c>
      <c r="M4423" s="2">
        <f t="shared" si="103"/>
        <v>49000</v>
      </c>
      <c r="N4423" s="2">
        <f t="shared" si="103"/>
        <v>20580</v>
      </c>
      <c r="O4423" s="2">
        <f t="shared" si="103"/>
        <v>4410</v>
      </c>
      <c r="P4423" s="2">
        <f t="shared" si="103"/>
        <v>1350</v>
      </c>
      <c r="Q4423" s="4">
        <f t="shared" si="104"/>
        <v>75340</v>
      </c>
      <c r="R4423" s="3">
        <v>0</v>
      </c>
      <c r="S4423" s="3">
        <v>0</v>
      </c>
      <c r="T4423" s="2">
        <f t="shared" si="109"/>
        <v>0</v>
      </c>
      <c r="U4423" s="2">
        <v>200</v>
      </c>
      <c r="V4423" s="2">
        <v>200</v>
      </c>
      <c r="W4423" s="2">
        <v>0</v>
      </c>
      <c r="X4423" s="2">
        <f t="shared" si="106"/>
        <v>75340</v>
      </c>
    </row>
    <row r="4424" spans="1:24" s="20" customFormat="1" ht="18.75" customHeight="1" x14ac:dyDescent="0.5">
      <c r="A4424" s="39" t="s">
        <v>0</v>
      </c>
      <c r="B4424" s="39"/>
      <c r="C4424" s="5">
        <f>SUM(C4415:C4423)</f>
        <v>435400</v>
      </c>
      <c r="D4424" s="5">
        <f t="shared" ref="D4424:X4424" si="112">SUM(D4415:D4423)</f>
        <v>182868</v>
      </c>
      <c r="E4424" s="5">
        <f t="shared" si="112"/>
        <v>39186</v>
      </c>
      <c r="F4424" s="5">
        <f t="shared" si="112"/>
        <v>12150</v>
      </c>
      <c r="G4424" s="5">
        <f t="shared" si="112"/>
        <v>669604</v>
      </c>
      <c r="H4424" s="5">
        <f t="shared" si="112"/>
        <v>0</v>
      </c>
      <c r="I4424" s="5">
        <f t="shared" si="112"/>
        <v>0</v>
      </c>
      <c r="J4424" s="5">
        <f t="shared" si="112"/>
        <v>0</v>
      </c>
      <c r="K4424" s="5">
        <f t="shared" si="112"/>
        <v>0</v>
      </c>
      <c r="L4424" s="5">
        <f t="shared" si="112"/>
        <v>0</v>
      </c>
      <c r="M4424" s="5">
        <f t="shared" si="112"/>
        <v>435400</v>
      </c>
      <c r="N4424" s="5">
        <f t="shared" si="112"/>
        <v>182868</v>
      </c>
      <c r="O4424" s="5">
        <f t="shared" si="112"/>
        <v>39186</v>
      </c>
      <c r="P4424" s="5">
        <f t="shared" si="112"/>
        <v>12150</v>
      </c>
      <c r="Q4424" s="5">
        <f t="shared" si="112"/>
        <v>669604</v>
      </c>
      <c r="R4424" s="5">
        <f t="shared" si="112"/>
        <v>0</v>
      </c>
      <c r="S4424" s="5">
        <f t="shared" si="112"/>
        <v>0</v>
      </c>
      <c r="T4424" s="5">
        <f t="shared" si="112"/>
        <v>0</v>
      </c>
      <c r="U4424" s="5">
        <f t="shared" si="112"/>
        <v>1800</v>
      </c>
      <c r="V4424" s="5">
        <f t="shared" si="112"/>
        <v>1800</v>
      </c>
      <c r="W4424" s="5">
        <f t="shared" si="112"/>
        <v>0</v>
      </c>
      <c r="X4424" s="5">
        <f t="shared" si="112"/>
        <v>669604</v>
      </c>
    </row>
    <row r="4425" spans="1:24" s="20" customFormat="1" ht="18.75" customHeight="1" x14ac:dyDescent="0.5">
      <c r="A4425" s="24"/>
      <c r="B4425" s="24"/>
      <c r="C4425" s="25"/>
      <c r="D4425" s="25"/>
      <c r="E4425" s="25"/>
      <c r="F4425" s="25"/>
      <c r="G4425" s="25"/>
      <c r="H4425" s="25"/>
      <c r="I4425" s="25"/>
      <c r="J4425" s="25"/>
      <c r="K4425" s="25"/>
      <c r="L4425" s="25"/>
      <c r="M4425" s="25"/>
      <c r="N4425" s="25"/>
      <c r="O4425" s="25"/>
      <c r="P4425" s="25"/>
      <c r="Q4425" s="25"/>
      <c r="R4425" s="25"/>
      <c r="S4425" s="25"/>
      <c r="T4425" s="25"/>
      <c r="U4425" s="25"/>
      <c r="V4425" s="25"/>
      <c r="W4425" s="25"/>
      <c r="X4425" s="26"/>
    </row>
  </sheetData>
  <sheetProtection algorithmName="SHA-512" hashValue="usotSMeV/zla/GLCTuzjjC0lVw96S5Z4fCunVoNu4qz0RvK1NCt6n7KqHRxaVCCYfkbxPWcSjLxLl1pBQ3Gs3A==" saltValue="Zl+JZcUhB8hHcFv9LTJB3w==" spinCount="100000" sheet="1" objects="1" scenarios="1"/>
  <mergeCells count="27">
    <mergeCell ref="A4424:B4424"/>
    <mergeCell ref="A4411:X4411"/>
    <mergeCell ref="C4412:G4412"/>
    <mergeCell ref="H4412:L4412"/>
    <mergeCell ref="M4412:Q4412"/>
    <mergeCell ref="R4412:T4412"/>
    <mergeCell ref="U4412:W4412"/>
    <mergeCell ref="X4412:X4413"/>
    <mergeCell ref="S4387:U4387"/>
    <mergeCell ref="A4409:X4409"/>
    <mergeCell ref="A4410:X4410"/>
    <mergeCell ref="A24:B24"/>
    <mergeCell ref="A10:B10"/>
    <mergeCell ref="A11:X11"/>
    <mergeCell ref="A12:X12"/>
    <mergeCell ref="A17:B17"/>
    <mergeCell ref="A18:X18"/>
    <mergeCell ref="A19:X19"/>
    <mergeCell ref="A1:X1"/>
    <mergeCell ref="A2:X2"/>
    <mergeCell ref="A3:X3"/>
    <mergeCell ref="C4:G4"/>
    <mergeCell ref="H4:L4"/>
    <mergeCell ref="M4:Q4"/>
    <mergeCell ref="R4:T4"/>
    <mergeCell ref="U4:W4"/>
    <mergeCell ref="X4:X5"/>
  </mergeCells>
  <pageMargins left="0.7" right="0.2" top="0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Jane 24 to June 24</vt:lpstr>
      <vt:lpstr>N.P.S.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2026-05-19T13:20:53Z</dcterms:modified>
</cp:coreProperties>
</file>